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nihovny\Dokumenty\TEXTY\2017.3.29_VÝBĚR_depozitáře Beroun\2017.05_DEMOLICE PŘÍSTAVKU\PD_demolice přístavku_25.5.2017\"/>
    </mc:Choice>
  </mc:AlternateContent>
  <bookViews>
    <workbookView xWindow="0" yWindow="0" windowWidth="17250" windowHeight="98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Položky!$A$1:$G$79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8" i="3"/>
  <c r="BD78" i="3"/>
  <c r="BC78" i="3"/>
  <c r="BB78" i="3"/>
  <c r="BA78" i="3"/>
  <c r="G78" i="3"/>
  <c r="BE77" i="3"/>
  <c r="BD77" i="3"/>
  <c r="BC77" i="3"/>
  <c r="BB77" i="3"/>
  <c r="BA77" i="3"/>
  <c r="G77" i="3"/>
  <c r="BE76" i="3"/>
  <c r="BD76" i="3"/>
  <c r="BC76" i="3"/>
  <c r="BB76" i="3"/>
  <c r="BA76" i="3"/>
  <c r="G76" i="3"/>
  <c r="BE75" i="3"/>
  <c r="BD75" i="3"/>
  <c r="BC75" i="3"/>
  <c r="BB75" i="3"/>
  <c r="BA75" i="3"/>
  <c r="G75" i="3"/>
  <c r="BE74" i="3"/>
  <c r="BD74" i="3"/>
  <c r="BC74" i="3"/>
  <c r="BB74" i="3"/>
  <c r="BA74" i="3"/>
  <c r="G74" i="3"/>
  <c r="BE73" i="3"/>
  <c r="BD73" i="3"/>
  <c r="BC73" i="3"/>
  <c r="BB73" i="3"/>
  <c r="BA73" i="3"/>
  <c r="G73" i="3"/>
  <c r="BE72" i="3"/>
  <c r="BE79" i="3" s="1"/>
  <c r="I17" i="2" s="1"/>
  <c r="BD72" i="3"/>
  <c r="BC72" i="3"/>
  <c r="BC79" i="3" s="1"/>
  <c r="G17" i="2" s="1"/>
  <c r="BB72" i="3"/>
  <c r="BA72" i="3"/>
  <c r="BA79" i="3" s="1"/>
  <c r="E17" i="2" s="1"/>
  <c r="G72" i="3"/>
  <c r="B17" i="2"/>
  <c r="A17" i="2"/>
  <c r="BD79" i="3"/>
  <c r="H17" i="2" s="1"/>
  <c r="BB79" i="3"/>
  <c r="F17" i="2" s="1"/>
  <c r="G79" i="3"/>
  <c r="C79" i="3"/>
  <c r="BE69" i="3"/>
  <c r="BE70" i="3" s="1"/>
  <c r="I16" i="2" s="1"/>
  <c r="BC69" i="3"/>
  <c r="BB69" i="3"/>
  <c r="BB70" i="3" s="1"/>
  <c r="F16" i="2" s="1"/>
  <c r="BA69" i="3"/>
  <c r="G69" i="3"/>
  <c r="BD69" i="3" s="1"/>
  <c r="BD70" i="3" s="1"/>
  <c r="H16" i="2" s="1"/>
  <c r="B16" i="2"/>
  <c r="A16" i="2"/>
  <c r="BC70" i="3"/>
  <c r="G16" i="2" s="1"/>
  <c r="BA70" i="3"/>
  <c r="E16" i="2" s="1"/>
  <c r="C70" i="3"/>
  <c r="BE66" i="3"/>
  <c r="BD66" i="3"/>
  <c r="BC66" i="3"/>
  <c r="BA66" i="3"/>
  <c r="G66" i="3"/>
  <c r="BB66" i="3" s="1"/>
  <c r="BE64" i="3"/>
  <c r="BD64" i="3"/>
  <c r="BC64" i="3"/>
  <c r="BA64" i="3"/>
  <c r="G64" i="3"/>
  <c r="BB64" i="3" s="1"/>
  <c r="BE62" i="3"/>
  <c r="BD62" i="3"/>
  <c r="BC62" i="3"/>
  <c r="BA62" i="3"/>
  <c r="G62" i="3"/>
  <c r="BB62" i="3" s="1"/>
  <c r="BE60" i="3"/>
  <c r="BD60" i="3"/>
  <c r="BC60" i="3"/>
  <c r="BC67" i="3" s="1"/>
  <c r="G15" i="2" s="1"/>
  <c r="BA60" i="3"/>
  <c r="G60" i="3"/>
  <c r="BB60" i="3" s="1"/>
  <c r="BE58" i="3"/>
  <c r="BD58" i="3"/>
  <c r="BD67" i="3" s="1"/>
  <c r="H15" i="2" s="1"/>
  <c r="BC58" i="3"/>
  <c r="BA58" i="3"/>
  <c r="G58" i="3"/>
  <c r="BB58" i="3" s="1"/>
  <c r="B15" i="2"/>
  <c r="A15" i="2"/>
  <c r="BE67" i="3"/>
  <c r="I15" i="2" s="1"/>
  <c r="BA67" i="3"/>
  <c r="E15" i="2" s="1"/>
  <c r="C67" i="3"/>
  <c r="BE55" i="3"/>
  <c r="BD55" i="3"/>
  <c r="BC55" i="3"/>
  <c r="BA55" i="3"/>
  <c r="G55" i="3"/>
  <c r="BB55" i="3" s="1"/>
  <c r="BE53" i="3"/>
  <c r="BD53" i="3"/>
  <c r="BC53" i="3"/>
  <c r="BA53" i="3"/>
  <c r="BA56" i="3" s="1"/>
  <c r="E14" i="2" s="1"/>
  <c r="G53" i="3"/>
  <c r="BB53" i="3" s="1"/>
  <c r="BE51" i="3"/>
  <c r="BE56" i="3" s="1"/>
  <c r="I14" i="2" s="1"/>
  <c r="BD51" i="3"/>
  <c r="BC51" i="3"/>
  <c r="BA51" i="3"/>
  <c r="G51" i="3"/>
  <c r="BB51" i="3" s="1"/>
  <c r="BB56" i="3" s="1"/>
  <c r="F14" i="2" s="1"/>
  <c r="B14" i="2"/>
  <c r="A14" i="2"/>
  <c r="BC56" i="3"/>
  <c r="G14" i="2" s="1"/>
  <c r="C56" i="3"/>
  <c r="BE48" i="3"/>
  <c r="BD48" i="3"/>
  <c r="BD49" i="3" s="1"/>
  <c r="H13" i="2" s="1"/>
  <c r="BC48" i="3"/>
  <c r="BB48" i="3"/>
  <c r="BB49" i="3" s="1"/>
  <c r="F13" i="2" s="1"/>
  <c r="G48" i="3"/>
  <c r="BA48" i="3" s="1"/>
  <c r="BA49" i="3" s="1"/>
  <c r="E13" i="2" s="1"/>
  <c r="B13" i="2"/>
  <c r="A13" i="2"/>
  <c r="BE49" i="3"/>
  <c r="I13" i="2" s="1"/>
  <c r="BC49" i="3"/>
  <c r="G13" i="2" s="1"/>
  <c r="C49" i="3"/>
  <c r="BE44" i="3"/>
  <c r="BD44" i="3"/>
  <c r="BD46" i="3" s="1"/>
  <c r="H12" i="2" s="1"/>
  <c r="BC44" i="3"/>
  <c r="BB44" i="3"/>
  <c r="BB46" i="3" s="1"/>
  <c r="F12" i="2" s="1"/>
  <c r="G44" i="3"/>
  <c r="BA44" i="3" s="1"/>
  <c r="BA46" i="3" s="1"/>
  <c r="E12" i="2" s="1"/>
  <c r="B12" i="2"/>
  <c r="A12" i="2"/>
  <c r="BE46" i="3"/>
  <c r="I12" i="2" s="1"/>
  <c r="BC46" i="3"/>
  <c r="G12" i="2" s="1"/>
  <c r="C46" i="3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C42" i="3" s="1"/>
  <c r="G11" i="2" s="1"/>
  <c r="BB29" i="3"/>
  <c r="G29" i="3"/>
  <c r="BA29" i="3" s="1"/>
  <c r="BE27" i="3"/>
  <c r="BD27" i="3"/>
  <c r="BD42" i="3" s="1"/>
  <c r="H11" i="2" s="1"/>
  <c r="BC27" i="3"/>
  <c r="BB27" i="3"/>
  <c r="BB42" i="3" s="1"/>
  <c r="F11" i="2" s="1"/>
  <c r="G27" i="3"/>
  <c r="BA27" i="3" s="1"/>
  <c r="B11" i="2"/>
  <c r="A11" i="2"/>
  <c r="BE42" i="3"/>
  <c r="I11" i="2" s="1"/>
  <c r="C42" i="3"/>
  <c r="BE24" i="3"/>
  <c r="BD24" i="3"/>
  <c r="BC24" i="3"/>
  <c r="BB24" i="3"/>
  <c r="G24" i="3"/>
  <c r="BA24" i="3" s="1"/>
  <c r="BE23" i="3"/>
  <c r="BD23" i="3"/>
  <c r="BC23" i="3"/>
  <c r="BC25" i="3" s="1"/>
  <c r="G10" i="2" s="1"/>
  <c r="BB23" i="3"/>
  <c r="G23" i="3"/>
  <c r="BA23" i="3" s="1"/>
  <c r="BE22" i="3"/>
  <c r="BD22" i="3"/>
  <c r="BD25" i="3" s="1"/>
  <c r="H10" i="2" s="1"/>
  <c r="BC22" i="3"/>
  <c r="BB22" i="3"/>
  <c r="BB25" i="3" s="1"/>
  <c r="F10" i="2" s="1"/>
  <c r="G22" i="3"/>
  <c r="BA22" i="3" s="1"/>
  <c r="B10" i="2"/>
  <c r="A10" i="2"/>
  <c r="BE25" i="3"/>
  <c r="I10" i="2" s="1"/>
  <c r="C25" i="3"/>
  <c r="BE19" i="3"/>
  <c r="BD19" i="3"/>
  <c r="BD20" i="3" s="1"/>
  <c r="H9" i="2" s="1"/>
  <c r="BC19" i="3"/>
  <c r="BB19" i="3"/>
  <c r="BB20" i="3" s="1"/>
  <c r="F9" i="2" s="1"/>
  <c r="G19" i="3"/>
  <c r="BA19" i="3" s="1"/>
  <c r="BA20" i="3" s="1"/>
  <c r="E9" i="2" s="1"/>
  <c r="B9" i="2"/>
  <c r="A9" i="2"/>
  <c r="BE20" i="3"/>
  <c r="I9" i="2" s="1"/>
  <c r="BC20" i="3"/>
  <c r="G9" i="2" s="1"/>
  <c r="C20" i="3"/>
  <c r="BE14" i="3"/>
  <c r="BD14" i="3"/>
  <c r="BD17" i="3" s="1"/>
  <c r="H8" i="2" s="1"/>
  <c r="BC14" i="3"/>
  <c r="BB14" i="3"/>
  <c r="BB17" i="3" s="1"/>
  <c r="F8" i="2" s="1"/>
  <c r="G14" i="3"/>
  <c r="BA14" i="3" s="1"/>
  <c r="BA17" i="3" s="1"/>
  <c r="E8" i="2" s="1"/>
  <c r="B8" i="2"/>
  <c r="A8" i="2"/>
  <c r="BE17" i="3"/>
  <c r="I8" i="2" s="1"/>
  <c r="BC17" i="3"/>
  <c r="G8" i="2" s="1"/>
  <c r="C17" i="3"/>
  <c r="BE10" i="3"/>
  <c r="BD10" i="3"/>
  <c r="BC10" i="3"/>
  <c r="BB10" i="3"/>
  <c r="G10" i="3"/>
  <c r="BA10" i="3" s="1"/>
  <c r="BE8" i="3"/>
  <c r="BE12" i="3" s="1"/>
  <c r="I7" i="2" s="1"/>
  <c r="I18" i="2" s="1"/>
  <c r="C21" i="1" s="1"/>
  <c r="BD8" i="3"/>
  <c r="BC8" i="3"/>
  <c r="BB8" i="3"/>
  <c r="G8" i="3"/>
  <c r="BA8" i="3" s="1"/>
  <c r="B7" i="2"/>
  <c r="A7" i="2"/>
  <c r="BC12" i="3"/>
  <c r="G7" i="2" s="1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8" i="2" l="1"/>
  <c r="C18" i="1" s="1"/>
  <c r="BB12" i="3"/>
  <c r="F7" i="2" s="1"/>
  <c r="BD12" i="3"/>
  <c r="H7" i="2" s="1"/>
  <c r="BA25" i="3"/>
  <c r="E10" i="2" s="1"/>
  <c r="BA42" i="3"/>
  <c r="E11" i="2" s="1"/>
  <c r="BD56" i="3"/>
  <c r="H14" i="2" s="1"/>
  <c r="G70" i="3"/>
  <c r="BB67" i="3"/>
  <c r="F15" i="2" s="1"/>
  <c r="F18" i="2" s="1"/>
  <c r="C16" i="1" s="1"/>
  <c r="BA12" i="3"/>
  <c r="E7" i="2" s="1"/>
  <c r="E18" i="2" s="1"/>
  <c r="G12" i="3"/>
  <c r="G17" i="3"/>
  <c r="G20" i="3"/>
  <c r="G25" i="3"/>
  <c r="G42" i="3"/>
  <c r="G46" i="3"/>
  <c r="G49" i="3"/>
  <c r="G56" i="3"/>
  <c r="G67" i="3"/>
  <c r="H18" i="2" l="1"/>
  <c r="C17" i="1" s="1"/>
  <c r="C15" i="1"/>
  <c r="C19" i="1" s="1"/>
  <c r="C22" i="1" s="1"/>
  <c r="G30" i="2"/>
  <c r="I30" i="2" s="1"/>
  <c r="G29" i="2"/>
  <c r="I29" i="2" s="1"/>
  <c r="G21" i="1" s="1"/>
  <c r="G28" i="2"/>
  <c r="I28" i="2" s="1"/>
  <c r="G20" i="1" s="1"/>
  <c r="G27" i="2"/>
  <c r="I27" i="2" s="1"/>
  <c r="G19" i="1" s="1"/>
  <c r="G26" i="2"/>
  <c r="I26" i="2" s="1"/>
  <c r="G18" i="1" s="1"/>
  <c r="G25" i="2"/>
  <c r="I25" i="2" s="1"/>
  <c r="G17" i="1" s="1"/>
  <c r="G24" i="2"/>
  <c r="I24" i="2" s="1"/>
  <c r="G16" i="1" s="1"/>
  <c r="G23" i="2"/>
  <c r="I23" i="2" s="1"/>
  <c r="G15" i="1" l="1"/>
  <c r="H31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<sst xmlns="http://schemas.openxmlformats.org/spreadsheetml/2006/main" count="294" uniqueCount="198">
  <si>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</si>
  <si>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</si>
  <si>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</si>
  <si>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</si>
  <si>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</si>
  <si>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</si>
  <si>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</si>
  <si>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</si>
  <si>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</si>
  <si>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</si>
  <si>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</si>
  <si>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</si>
  <si>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</si>
  <si>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</si>
  <si>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</si>
  <si>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</si>
  <si>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</si>
  <si>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</si>
  <si>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</si>
  <si>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</si>
  <si>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</si>
  <si>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</si>
  <si>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</si>
  <si>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</si>
  <si>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</si>
  <si>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</si>
  <si>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</si>
  <si>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</si>
  <si>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</si>
  <si>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</si>
  <si>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</si>
  <si>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</si>
  <si>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</si>
  <si>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</si>
  <si>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</si>
  <si>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</si>
  <si>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</si>
  <si>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</si>
  <si>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</si>
  <si>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 xml:space="preserve">Datum :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</si>
  <si>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</si>
  <si>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</si>
  <si>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</si>
  <si>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</si>
  <si>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</si>
  <si>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</si>
  <si>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</si>
  <si>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</si>
  <si>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</si>
  <si>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</si>
  <si>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</si>
  <si>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</si>
  <si>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</si>
  <si>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</si>
  <si>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</si>
  <si>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</si>
  <si>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</si>
  <si>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</si>
  <si>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</si>
  <si>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</si>
  <si>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</si>
  <si>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</si>
  <si>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</si>
  <si>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</si>
  <si>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</si>
  <si>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</si>
  <si>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</si>
  <si>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</si>
  <si>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</si>
  <si>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</si>
  <si>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</si>
  <si>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</si>
  <si>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</si>
  <si>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</si>
  <si>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</si>
  <si>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</si>
  <si>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</si>
  <si>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</si>
  <si>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</si>
  <si>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Čep1703</t>
  </si>
  <si>
    <t>Demol.přístavku u obj. čp. 1141- ul.S.K.Neumanna</t>
  </si>
  <si>
    <t>01</t>
  </si>
  <si>
    <t>174100010RAF</t>
  </si>
  <si>
    <t>Zásyp jam, rýh a šachet sypaninou dovoz sypaniny ze vzdálenosti 15 km</t>
  </si>
  <si>
    <t>m3</t>
  </si>
  <si>
    <t>2*2,46*0,3*1,0</t>
  </si>
  <si>
    <t>181300012RAE</t>
  </si>
  <si>
    <t>Rozprostření ornice v rovině tloušťka 20 cm dovoz ornice ze vzdálenosti 15 km, osetí trávou</t>
  </si>
  <si>
    <t>m2</t>
  </si>
  <si>
    <t>3,0*5,0</t>
  </si>
  <si>
    <t>61</t>
  </si>
  <si>
    <t>Upravy povrchů vnitřní</t>
  </si>
  <si>
    <t>612423621R00</t>
  </si>
  <si>
    <t xml:space="preserve">Omítka rýh stěn vápenná o šířce do 30 cm, hladká </t>
  </si>
  <si>
    <t>výplň rýh po vybouraném zdivu:</t>
  </si>
  <si>
    <t>2*0,3*4,36</t>
  </si>
  <si>
    <t>62</t>
  </si>
  <si>
    <t>Úpravy povrchů vnější</t>
  </si>
  <si>
    <t>602013111RT5</t>
  </si>
  <si>
    <t>Omítka jádrová MV 2 ručně tloušťka vrstvy 20 mm</t>
  </si>
  <si>
    <t>95</t>
  </si>
  <si>
    <t>Dokončovací konstrukce na pozemních stavbách</t>
  </si>
  <si>
    <t>950 01</t>
  </si>
  <si>
    <t>Režijní náklady dodavatele - poplatky za zábory, dopravní značení,vyhledání inženýrských sítí atd.</t>
  </si>
  <si>
    <t>kpl</t>
  </si>
  <si>
    <t>950 02</t>
  </si>
  <si>
    <t>Zakrytí travní plochy geotextilií - montáž, demontáž</t>
  </si>
  <si>
    <t>950 03</t>
  </si>
  <si>
    <t>Zakrytí travní plochy deskami OSB - montáž, demontáž</t>
  </si>
  <si>
    <t>96</t>
  </si>
  <si>
    <t>Bourání konstrukcí</t>
  </si>
  <si>
    <t>961044111R00</t>
  </si>
  <si>
    <t xml:space="preserve">Bourání základů z betonu prostého </t>
  </si>
  <si>
    <t>2*2,61*0,6*1,0</t>
  </si>
  <si>
    <t>962032231R00</t>
  </si>
  <si>
    <t xml:space="preserve">Bourání zdiva z cihel pálených na MVC </t>
  </si>
  <si>
    <t>(3,54+2*2,45)*4,36*0,3</t>
  </si>
  <si>
    <t>963051113R00</t>
  </si>
  <si>
    <t xml:space="preserve">Bourání ŽB stropů deskových tl. nad 8 cm </t>
  </si>
  <si>
    <t>2,46*4,14*0,2</t>
  </si>
  <si>
    <t>965042141R00</t>
  </si>
  <si>
    <t xml:space="preserve">Bourání mazanin betonových tl. 10 cm, nad 4 m2 </t>
  </si>
  <si>
    <t>3,54*2,15*0,1</t>
  </si>
  <si>
    <t>965081713R00</t>
  </si>
  <si>
    <t xml:space="preserve">Bourání dlažeb keramických tl.10 mm, nad 1 m2 </t>
  </si>
  <si>
    <t>3,54*2,15</t>
  </si>
  <si>
    <t>968062357R00</t>
  </si>
  <si>
    <t xml:space="preserve">Vybourání dřevěných rámů oken dvojitých nad  4 m2 </t>
  </si>
  <si>
    <t>(2,15+2,35)*2,1</t>
  </si>
  <si>
    <t>968072247R00</t>
  </si>
  <si>
    <t xml:space="preserve">Vybourání kovových rámů oken jednod. nad 4 m2 </t>
  </si>
  <si>
    <t>mříže:</t>
  </si>
  <si>
    <t>97</t>
  </si>
  <si>
    <t>Prorážení otvorů</t>
  </si>
  <si>
    <t>978012191R00</t>
  </si>
  <si>
    <t xml:space="preserve">Otlučení omítek vnitřních rákosov.stropů do 100 % </t>
  </si>
  <si>
    <t>99</t>
  </si>
  <si>
    <t>Staveništní přesun hmot</t>
  </si>
  <si>
    <t>999281105R00</t>
  </si>
  <si>
    <t xml:space="preserve">Přesun hmot pro opravy a údržbu do výšky 6 m </t>
  </si>
  <si>
    <t>t</t>
  </si>
  <si>
    <t>762</t>
  </si>
  <si>
    <t>Konstrukce tesařské</t>
  </si>
  <si>
    <t>762841812R00</t>
  </si>
  <si>
    <t xml:space="preserve">Demontáž podbíjení obkladů stropů s omítkou </t>
  </si>
  <si>
    <t>762900030RAB</t>
  </si>
  <si>
    <t xml:space="preserve">Demontáž dřevěného krovu </t>
  </si>
  <si>
    <t>4,34*2,763</t>
  </si>
  <si>
    <t>998762202R00</t>
  </si>
  <si>
    <t xml:space="preserve">Přesun hmot pro tesařské konstrukce, výšky do 12 m </t>
  </si>
  <si>
    <t>764</t>
  </si>
  <si>
    <t>Konstrukce klempířské</t>
  </si>
  <si>
    <t>764311821R00</t>
  </si>
  <si>
    <t xml:space="preserve">Demontáž krytiny, tabule 2 x 1 m, do 25 m2, do 30° </t>
  </si>
  <si>
    <t>764352810R00</t>
  </si>
  <si>
    <t xml:space="preserve">Demontáž žlabů půlkruh. rovných, rš 330 mm, do 30° </t>
  </si>
  <si>
    <t>m</t>
  </si>
  <si>
    <t>4,34</t>
  </si>
  <si>
    <t>764391820R00</t>
  </si>
  <si>
    <t xml:space="preserve">Demontáž závětrné lišty, rš 250 a 330 mm, do 30° </t>
  </si>
  <si>
    <t>764410850R00</t>
  </si>
  <si>
    <t xml:space="preserve">Demontáž oplechování parapetů,rš od 100 do 330 mm </t>
  </si>
  <si>
    <t>2,15+2,35</t>
  </si>
  <si>
    <t>998764201R00</t>
  </si>
  <si>
    <t xml:space="preserve">Přesun hmot pro klempířské konstr., výšky do 6 m </t>
  </si>
  <si>
    <t>M21</t>
  </si>
  <si>
    <t>Elektromontáže</t>
  </si>
  <si>
    <t>210 00</t>
  </si>
  <si>
    <t>Průzkum, odpojení a demontáž elektroinstalace vč. odpojení v hlavním objektu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</si>
  <si>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</si>
  <si>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</si>
  <si>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</si>
  <si>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</si>
  <si>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</si>
  <si>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</si>
  <si>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</si>
  <si>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</si>
  <si>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</si>
  <si>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</si>
  <si>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</si>
  <si>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</si>
  <si>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</si>
  <si>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</si>
  <si>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</si>
  <si>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</si>
  <si>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</si>
  <si>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</si>
  <si>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</si>
  <si>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</si>
  <si>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</si>
  <si>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</si>
  <si>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</si>
  <si>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</si>
  <si>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bude určen výběrovým řízením</t>
  </si>
  <si>
    <t>Muzeum Českého Krasu - Beroun, Husovo nám. 87</t>
  </si>
  <si>
    <t>Ing. Arch. Jan Čepelák</t>
  </si>
  <si>
    <t>Do jednotkových cen nabídky musí být zahrnuto vyřízení potřebných zaborů a dopravního značení, likvidaci odpadů a vše co bude zapotřebí k realizaci demolice.</t>
  </si>
  <si>
    <t>Ing. Z. Beran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</si>
</sst>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9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9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17" fillId="0" borderId="0" xfId="1" applyFont="1"/>
    <xf numFmtId="0" fontId="5" fillId="0" borderId="56" xfId="1" applyFont="1" applyBorder="1" applyAlignment="1">
      <alignment horizontal="center"/>
    </xf>
    <xf numFmtId="0" fontId="18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19" fillId="3" borderId="62" xfId="1" applyNumberFormat="1" applyFont="1" applyFill="1" applyBorder="1" applyAlignment="1">
      <alignment horizontal="right" wrapText="1"/>
    </xf>
    <xf numFmtId="0" fontId="19" fillId="3" borderId="34" xfId="1" applyFont="1" applyFill="1" applyBorder="1" applyAlignment="1">
      <alignment horizontal="left" wrapText="1"/>
    </xf>
    <xf numFmtId="0" fontId="19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1" fillId="2" borderId="10" xfId="1" applyNumberFormat="1" applyFont="1" applyFill="1" applyBorder="1" applyAlignment="1">
      <alignment horizontal="left"/>
    </xf>
    <xf numFmtId="0" fontId="21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2" fillId="0" borderId="0" xfId="1" applyFont="1" applyAlignment="1"/>
    <xf numFmtId="0" fontId="9" fillId="0" borderId="0" xfId="1" applyAlignment="1">
      <alignment horizontal="right"/>
    </xf>
    <xf numFmtId="0" fontId="23" fillId="0" borderId="0" xfId="1" applyFont="1" applyBorder="1"/>
    <xf numFmtId="3" fontId="23" fillId="0" borderId="0" xfId="1" applyNumberFormat="1" applyFont="1" applyBorder="1" applyAlignment="1">
      <alignment horizontal="right"/>
    </xf>
    <xf numFmtId="4" fontId="23" fillId="0" borderId="0" xfId="1" applyNumberFormat="1" applyFont="1" applyBorder="1"/>
    <xf numFmtId="0" fontId="22" fillId="0" borderId="0" xfId="1" applyFont="1" applyBorder="1" applyAlignment="1"/>
    <xf numFmtId="0" fontId="9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4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9" fillId="3" borderId="60" xfId="1" applyNumberFormat="1" applyFont="1" applyFill="1" applyBorder="1" applyAlignment="1">
      <alignment horizontal="left" wrapText="1"/>
    </xf>
    <xf numFmtId="49" fontId="20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14" fontId="3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01</v>
      </c>
      <c r="D2" s="5" t="str">
        <f>Rekapitulace!G2</f>
        <v>Demol.přístavku u obj. čp. 1141- ul.S.K.Neumanna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5" t="s">
        <v>195</v>
      </c>
      <c r="D8" s="205"/>
      <c r="E8" s="206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5" t="str">
        <f>Projektant</f>
        <v>Ing. Arch. Jan Čepelák</v>
      </c>
      <c r="D9" s="205"/>
      <c r="E9" s="206"/>
      <c r="F9" s="13"/>
      <c r="G9" s="34"/>
      <c r="H9" s="35"/>
    </row>
    <row r="10" spans="1:57" x14ac:dyDescent="0.2">
      <c r="A10" s="29" t="s">
        <v>14</v>
      </c>
      <c r="B10" s="13"/>
      <c r="C10" s="205" t="s">
        <v>194</v>
      </c>
      <c r="D10" s="205"/>
      <c r="E10" s="205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5" t="s">
        <v>193</v>
      </c>
      <c r="D11" s="205"/>
      <c r="E11" s="205"/>
      <c r="F11" s="39" t="s">
        <v>16</v>
      </c>
      <c r="G11" s="40" t="s">
        <v>79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7"/>
      <c r="D12" s="207"/>
      <c r="E12" s="207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Rekapitulace!A23</f>
        <v>Ztížené výrobní podmínky</v>
      </c>
      <c r="E15" s="58"/>
      <c r="F15" s="59"/>
      <c r="G15" s="56">
        <f>Rekapitulace!I23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Rekapitulace!A24</f>
        <v>Oborová přirážka</v>
      </c>
      <c r="E16" s="60"/>
      <c r="F16" s="61"/>
      <c r="G16" s="56">
        <f>Rekapitulace!I24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Rekapitulace!A25</f>
        <v>Přesun stavebních kapacit</v>
      </c>
      <c r="E17" s="60"/>
      <c r="F17" s="61"/>
      <c r="G17" s="56">
        <f>Rekapitulace!I25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Rekapitulace!A26</f>
        <v>Mimostaveništní doprava</v>
      </c>
      <c r="E18" s="60"/>
      <c r="F18" s="61"/>
      <c r="G18" s="56">
        <f>Rekapitulace!I26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Rekapitulace!A27</f>
        <v>Zařízení staveniště</v>
      </c>
      <c r="E19" s="60"/>
      <c r="F19" s="61"/>
      <c r="G19" s="56">
        <f>Rekapitulace!I27</f>
        <v>0</v>
      </c>
    </row>
    <row r="20" spans="1:7" ht="15.95" customHeight="1" x14ac:dyDescent="0.2">
      <c r="A20" s="64"/>
      <c r="B20" s="55"/>
      <c r="C20" s="56"/>
      <c r="D20" s="9" t="str">
        <f>Rekapitulace!A28</f>
        <v>Provoz investora</v>
      </c>
      <c r="E20" s="60"/>
      <c r="F20" s="61"/>
      <c r="G20" s="56">
        <f>Rekapitulace!I28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Rekapitulace!A29</f>
        <v>Kompletační činnost (IČD)</v>
      </c>
      <c r="E21" s="60"/>
      <c r="F21" s="61"/>
      <c r="G21" s="56">
        <f>Rekapitulace!I29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8" t="s">
        <v>33</v>
      </c>
      <c r="B23" s="209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 t="s">
        <v>197</v>
      </c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231">
        <v>42881</v>
      </c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0">
        <f>C23-F32</f>
        <v>0</v>
      </c>
      <c r="G30" s="211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0">
        <f>ROUND(PRODUCT(F30,C31/100),0)</f>
        <v>0</v>
      </c>
      <c r="G31" s="211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0">
        <v>0</v>
      </c>
      <c r="G32" s="211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0">
        <f>ROUND(PRODUCT(F32,C33/100),0)</f>
        <v>0</v>
      </c>
      <c r="G33" s="211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2">
        <f>ROUND(SUM(F30:F33),0)</f>
        <v>0</v>
      </c>
      <c r="G34" s="213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4" t="s">
        <v>196</v>
      </c>
      <c r="C37" s="204"/>
      <c r="D37" s="204"/>
      <c r="E37" s="204"/>
      <c r="F37" s="204"/>
      <c r="G37" s="204"/>
      <c r="H37" t="s">
        <v>5</v>
      </c>
    </row>
    <row r="38" spans="1:8" ht="12.75" customHeight="1" x14ac:dyDescent="0.2">
      <c r="A38" s="96"/>
      <c r="B38" s="204"/>
      <c r="C38" s="204"/>
      <c r="D38" s="204"/>
      <c r="E38" s="204"/>
      <c r="F38" s="204"/>
      <c r="G38" s="204"/>
      <c r="H38" t="s">
        <v>5</v>
      </c>
    </row>
    <row r="39" spans="1:8" x14ac:dyDescent="0.2">
      <c r="A39" s="96"/>
      <c r="B39" s="204"/>
      <c r="C39" s="204"/>
      <c r="D39" s="204"/>
      <c r="E39" s="204"/>
      <c r="F39" s="204"/>
      <c r="G39" s="204"/>
      <c r="H39" t="s">
        <v>5</v>
      </c>
    </row>
    <row r="40" spans="1:8" x14ac:dyDescent="0.2">
      <c r="A40" s="96"/>
      <c r="B40" s="204"/>
      <c r="C40" s="204"/>
      <c r="D40" s="204"/>
      <c r="E40" s="204"/>
      <c r="F40" s="204"/>
      <c r="G40" s="204"/>
      <c r="H40" t="s">
        <v>5</v>
      </c>
    </row>
    <row r="41" spans="1:8" x14ac:dyDescent="0.2">
      <c r="A41" s="96"/>
      <c r="B41" s="204"/>
      <c r="C41" s="204"/>
      <c r="D41" s="204"/>
      <c r="E41" s="204"/>
      <c r="F41" s="204"/>
      <c r="G41" s="204"/>
      <c r="H41" t="s">
        <v>5</v>
      </c>
    </row>
    <row r="42" spans="1:8" x14ac:dyDescent="0.2">
      <c r="A42" s="96"/>
      <c r="B42" s="204"/>
      <c r="C42" s="204"/>
      <c r="D42" s="204"/>
      <c r="E42" s="204"/>
      <c r="F42" s="204"/>
      <c r="G42" s="204"/>
      <c r="H42" t="s">
        <v>5</v>
      </c>
    </row>
    <row r="43" spans="1:8" x14ac:dyDescent="0.2">
      <c r="A43" s="96"/>
      <c r="B43" s="204"/>
      <c r="C43" s="204"/>
      <c r="D43" s="204"/>
      <c r="E43" s="204"/>
      <c r="F43" s="204"/>
      <c r="G43" s="204"/>
      <c r="H43" t="s">
        <v>5</v>
      </c>
    </row>
    <row r="44" spans="1:8" x14ac:dyDescent="0.2">
      <c r="A44" s="96"/>
      <c r="B44" s="204"/>
      <c r="C44" s="204"/>
      <c r="D44" s="204"/>
      <c r="E44" s="204"/>
      <c r="F44" s="204"/>
      <c r="G44" s="204"/>
      <c r="H44" t="s">
        <v>5</v>
      </c>
    </row>
    <row r="45" spans="1:8" ht="0.75" customHeight="1" x14ac:dyDescent="0.2">
      <c r="A45" s="96"/>
      <c r="B45" s="204"/>
      <c r="C45" s="204"/>
      <c r="D45" s="204"/>
      <c r="E45" s="204"/>
      <c r="F45" s="204"/>
      <c r="G45" s="204"/>
      <c r="H45" t="s">
        <v>5</v>
      </c>
    </row>
    <row r="46" spans="1:8" x14ac:dyDescent="0.2">
      <c r="B46" s="214"/>
      <c r="C46" s="214"/>
      <c r="D46" s="214"/>
      <c r="E46" s="214"/>
      <c r="F46" s="214"/>
      <c r="G46" s="214"/>
    </row>
    <row r="47" spans="1:8" x14ac:dyDescent="0.2">
      <c r="B47" s="214"/>
      <c r="C47" s="214"/>
      <c r="D47" s="214"/>
      <c r="E47" s="214"/>
      <c r="F47" s="214"/>
      <c r="G47" s="214"/>
    </row>
    <row r="48" spans="1:8" x14ac:dyDescent="0.2">
      <c r="B48" s="214"/>
      <c r="C48" s="214"/>
      <c r="D48" s="214"/>
      <c r="E48" s="214"/>
      <c r="F48" s="214"/>
      <c r="G48" s="214"/>
    </row>
    <row r="49" spans="2:7" x14ac:dyDescent="0.2">
      <c r="B49" s="214"/>
      <c r="C49" s="214"/>
      <c r="D49" s="214"/>
      <c r="E49" s="214"/>
      <c r="F49" s="214"/>
      <c r="G49" s="214"/>
    </row>
    <row r="50" spans="2:7" x14ac:dyDescent="0.2">
      <c r="B50" s="214"/>
      <c r="C50" s="214"/>
      <c r="D50" s="214"/>
      <c r="E50" s="214"/>
      <c r="F50" s="214"/>
      <c r="G50" s="214"/>
    </row>
    <row r="51" spans="2:7" x14ac:dyDescent="0.2">
      <c r="B51" s="214"/>
      <c r="C51" s="214"/>
      <c r="D51" s="214"/>
      <c r="E51" s="214"/>
      <c r="F51" s="214"/>
      <c r="G51" s="214"/>
    </row>
    <row r="52" spans="2:7" x14ac:dyDescent="0.2">
      <c r="B52" s="214"/>
      <c r="C52" s="214"/>
      <c r="D52" s="214"/>
      <c r="E52" s="214"/>
      <c r="F52" s="214"/>
      <c r="G52" s="214"/>
    </row>
    <row r="53" spans="2:7" x14ac:dyDescent="0.2">
      <c r="B53" s="214"/>
      <c r="C53" s="214"/>
      <c r="D53" s="214"/>
      <c r="E53" s="214"/>
      <c r="F53" s="214"/>
      <c r="G53" s="214"/>
    </row>
    <row r="54" spans="2:7" x14ac:dyDescent="0.2">
      <c r="B54" s="214"/>
      <c r="C54" s="214"/>
      <c r="D54" s="214"/>
      <c r="E54" s="214"/>
      <c r="F54" s="214"/>
      <c r="G54" s="214"/>
    </row>
    <row r="55" spans="2:7" x14ac:dyDescent="0.2">
      <c r="B55" s="214"/>
      <c r="C55" s="214"/>
      <c r="D55" s="214"/>
      <c r="E55" s="214"/>
      <c r="F55" s="214"/>
      <c r="G55" s="21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workbookViewId="0">
      <selection activeCell="H31" sqref="H31:I3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5" t="s">
        <v>49</v>
      </c>
      <c r="B1" s="216"/>
      <c r="C1" s="97" t="str">
        <f>CONCATENATE(cislostavby," ",nazevstavby)</f>
        <v>Čep1703 Demol.přístavku u obj. čp. 1141- ul.S.K.Neumanna</v>
      </c>
      <c r="D1" s="98"/>
      <c r="E1" s="99"/>
      <c r="F1" s="98"/>
      <c r="G1" s="100" t="s">
        <v>50</v>
      </c>
      <c r="H1" s="101" t="s">
        <v>81</v>
      </c>
      <c r="I1" s="102"/>
    </row>
    <row r="2" spans="1:9" ht="13.5" thickBot="1" x14ac:dyDescent="0.25">
      <c r="A2" s="217" t="s">
        <v>51</v>
      </c>
      <c r="B2" s="218"/>
      <c r="C2" s="103" t="str">
        <f>CONCATENATE(cisloobjektu," ",nazevobjektu)</f>
        <v>01 Demol.přístavku u obj. čp. 1141- ul.S.K.Neumanna</v>
      </c>
      <c r="D2" s="104"/>
      <c r="E2" s="105"/>
      <c r="F2" s="104"/>
      <c r="G2" s="219" t="s">
        <v>80</v>
      </c>
      <c r="H2" s="220"/>
      <c r="I2" s="221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30</v>
      </c>
    </row>
    <row r="7" spans="1:9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Položky!BA12</f>
        <v>0</v>
      </c>
      <c r="F7" s="202">
        <f>Položky!BB12</f>
        <v>0</v>
      </c>
      <c r="G7" s="202">
        <f>Položky!BC12</f>
        <v>0</v>
      </c>
      <c r="H7" s="202">
        <f>Položky!BD12</f>
        <v>0</v>
      </c>
      <c r="I7" s="203">
        <f>Položky!BE12</f>
        <v>0</v>
      </c>
    </row>
    <row r="8" spans="1:9" s="35" customFormat="1" x14ac:dyDescent="0.2">
      <c r="A8" s="200" t="str">
        <f>Položky!B13</f>
        <v>61</v>
      </c>
      <c r="B8" s="115" t="str">
        <f>Položky!C13</f>
        <v>Upravy povrchů vnitřní</v>
      </c>
      <c r="C8" s="66"/>
      <c r="D8" s="116"/>
      <c r="E8" s="201">
        <f>Položky!BA17</f>
        <v>0</v>
      </c>
      <c r="F8" s="202">
        <f>Položky!BB17</f>
        <v>0</v>
      </c>
      <c r="G8" s="202">
        <f>Položky!BC17</f>
        <v>0</v>
      </c>
      <c r="H8" s="202">
        <f>Položky!BD17</f>
        <v>0</v>
      </c>
      <c r="I8" s="203">
        <f>Položky!BE17</f>
        <v>0</v>
      </c>
    </row>
    <row r="9" spans="1:9" s="35" customFormat="1" x14ac:dyDescent="0.2">
      <c r="A9" s="200" t="str">
        <f>Položky!B18</f>
        <v>62</v>
      </c>
      <c r="B9" s="115" t="str">
        <f>Položky!C18</f>
        <v>Úpravy povrchů vnější</v>
      </c>
      <c r="C9" s="66"/>
      <c r="D9" s="116"/>
      <c r="E9" s="201">
        <f>Položky!BA20</f>
        <v>0</v>
      </c>
      <c r="F9" s="202">
        <f>Položky!BB20</f>
        <v>0</v>
      </c>
      <c r="G9" s="202">
        <f>Položky!BC20</f>
        <v>0</v>
      </c>
      <c r="H9" s="202">
        <f>Položky!BD20</f>
        <v>0</v>
      </c>
      <c r="I9" s="203">
        <f>Položky!BE20</f>
        <v>0</v>
      </c>
    </row>
    <row r="10" spans="1:9" s="35" customFormat="1" x14ac:dyDescent="0.2">
      <c r="A10" s="200" t="str">
        <f>Položky!B21</f>
        <v>95</v>
      </c>
      <c r="B10" s="115" t="str">
        <f>Položky!C21</f>
        <v>Dokončovací konstrukce na pozemních stavbách</v>
      </c>
      <c r="C10" s="66"/>
      <c r="D10" s="116"/>
      <c r="E10" s="201">
        <f>Položky!BA25</f>
        <v>0</v>
      </c>
      <c r="F10" s="202">
        <f>Položky!BB25</f>
        <v>0</v>
      </c>
      <c r="G10" s="202">
        <f>Položky!BC25</f>
        <v>0</v>
      </c>
      <c r="H10" s="202">
        <f>Položky!BD25</f>
        <v>0</v>
      </c>
      <c r="I10" s="203">
        <f>Položky!BE25</f>
        <v>0</v>
      </c>
    </row>
    <row r="11" spans="1:9" s="35" customFormat="1" x14ac:dyDescent="0.2">
      <c r="A11" s="200" t="str">
        <f>Položky!B26</f>
        <v>96</v>
      </c>
      <c r="B11" s="115" t="str">
        <f>Položky!C26</f>
        <v>Bourání konstrukcí</v>
      </c>
      <c r="C11" s="66"/>
      <c r="D11" s="116"/>
      <c r="E11" s="201">
        <f>Položky!BA42</f>
        <v>0</v>
      </c>
      <c r="F11" s="202">
        <f>Položky!BB42</f>
        <v>0</v>
      </c>
      <c r="G11" s="202">
        <f>Položky!BC42</f>
        <v>0</v>
      </c>
      <c r="H11" s="202">
        <f>Položky!BD42</f>
        <v>0</v>
      </c>
      <c r="I11" s="203">
        <f>Položky!BE42</f>
        <v>0</v>
      </c>
    </row>
    <row r="12" spans="1:9" s="35" customFormat="1" x14ac:dyDescent="0.2">
      <c r="A12" s="200" t="str">
        <f>Položky!B43</f>
        <v>97</v>
      </c>
      <c r="B12" s="115" t="str">
        <f>Položky!C43</f>
        <v>Prorážení otvorů</v>
      </c>
      <c r="C12" s="66"/>
      <c r="D12" s="116"/>
      <c r="E12" s="201">
        <f>Položky!BA46</f>
        <v>0</v>
      </c>
      <c r="F12" s="202">
        <f>Položky!BB46</f>
        <v>0</v>
      </c>
      <c r="G12" s="202">
        <f>Položky!BC46</f>
        <v>0</v>
      </c>
      <c r="H12" s="202">
        <f>Položky!BD46</f>
        <v>0</v>
      </c>
      <c r="I12" s="203">
        <f>Položky!BE46</f>
        <v>0</v>
      </c>
    </row>
    <row r="13" spans="1:9" s="35" customFormat="1" x14ac:dyDescent="0.2">
      <c r="A13" s="200" t="str">
        <f>Položky!B47</f>
        <v>99</v>
      </c>
      <c r="B13" s="115" t="str">
        <f>Položky!C47</f>
        <v>Staveništní přesun hmot</v>
      </c>
      <c r="C13" s="66"/>
      <c r="D13" s="116"/>
      <c r="E13" s="201">
        <f>Položky!BA49</f>
        <v>0</v>
      </c>
      <c r="F13" s="202">
        <f>Položky!BB49</f>
        <v>0</v>
      </c>
      <c r="G13" s="202">
        <f>Položky!BC49</f>
        <v>0</v>
      </c>
      <c r="H13" s="202">
        <f>Položky!BD49</f>
        <v>0</v>
      </c>
      <c r="I13" s="203">
        <f>Položky!BE49</f>
        <v>0</v>
      </c>
    </row>
    <row r="14" spans="1:9" s="35" customFormat="1" x14ac:dyDescent="0.2">
      <c r="A14" s="200" t="str">
        <f>Položky!B50</f>
        <v>762</v>
      </c>
      <c r="B14" s="115" t="str">
        <f>Položky!C50</f>
        <v>Konstrukce tesařské</v>
      </c>
      <c r="C14" s="66"/>
      <c r="D14" s="116"/>
      <c r="E14" s="201">
        <f>Položky!BA56</f>
        <v>0</v>
      </c>
      <c r="F14" s="202">
        <f>Položky!BB56</f>
        <v>0</v>
      </c>
      <c r="G14" s="202">
        <f>Položky!BC56</f>
        <v>0</v>
      </c>
      <c r="H14" s="202">
        <f>Položky!BD56</f>
        <v>0</v>
      </c>
      <c r="I14" s="203">
        <f>Položky!BE56</f>
        <v>0</v>
      </c>
    </row>
    <row r="15" spans="1:9" s="35" customFormat="1" x14ac:dyDescent="0.2">
      <c r="A15" s="200" t="str">
        <f>Položky!B57</f>
        <v>764</v>
      </c>
      <c r="B15" s="115" t="str">
        <f>Položky!C57</f>
        <v>Konstrukce klempířské</v>
      </c>
      <c r="C15" s="66"/>
      <c r="D15" s="116"/>
      <c r="E15" s="201">
        <f>Položky!BA67</f>
        <v>0</v>
      </c>
      <c r="F15" s="202">
        <f>Položky!BB67</f>
        <v>0</v>
      </c>
      <c r="G15" s="202">
        <f>Položky!BC67</f>
        <v>0</v>
      </c>
      <c r="H15" s="202">
        <f>Položky!BD67</f>
        <v>0</v>
      </c>
      <c r="I15" s="203">
        <f>Položky!BE67</f>
        <v>0</v>
      </c>
    </row>
    <row r="16" spans="1:9" s="35" customFormat="1" x14ac:dyDescent="0.2">
      <c r="A16" s="200" t="str">
        <f>Položky!B68</f>
        <v>M21</v>
      </c>
      <c r="B16" s="115" t="str">
        <f>Položky!C68</f>
        <v>Elektromontáže</v>
      </c>
      <c r="C16" s="66"/>
      <c r="D16" s="116"/>
      <c r="E16" s="201">
        <f>Položky!BA70</f>
        <v>0</v>
      </c>
      <c r="F16" s="202">
        <f>Položky!BB70</f>
        <v>0</v>
      </c>
      <c r="G16" s="202">
        <f>Položky!BC70</f>
        <v>0</v>
      </c>
      <c r="H16" s="202">
        <f>Položky!BD70</f>
        <v>0</v>
      </c>
      <c r="I16" s="203">
        <f>Položky!BE70</f>
        <v>0</v>
      </c>
    </row>
    <row r="17" spans="1:57" s="35" customFormat="1" ht="13.5" thickBot="1" x14ac:dyDescent="0.25">
      <c r="A17" s="200" t="str">
        <f>Položky!B71</f>
        <v>D96</v>
      </c>
      <c r="B17" s="115" t="str">
        <f>Položky!C71</f>
        <v>Přesuny suti a vybouraných hmot</v>
      </c>
      <c r="C17" s="66"/>
      <c r="D17" s="116"/>
      <c r="E17" s="201">
        <f>Položky!BA79</f>
        <v>0</v>
      </c>
      <c r="F17" s="202">
        <f>Položky!BB79</f>
        <v>0</v>
      </c>
      <c r="G17" s="202">
        <f>Položky!BC79</f>
        <v>0</v>
      </c>
      <c r="H17" s="202">
        <f>Položky!BD79</f>
        <v>0</v>
      </c>
      <c r="I17" s="203">
        <f>Položky!BE79</f>
        <v>0</v>
      </c>
    </row>
    <row r="18" spans="1:57" s="123" customFormat="1" ht="13.5" thickBot="1" x14ac:dyDescent="0.25">
      <c r="A18" s="117"/>
      <c r="B18" s="118" t="s">
        <v>58</v>
      </c>
      <c r="C18" s="118"/>
      <c r="D18" s="119"/>
      <c r="E18" s="120">
        <f>SUM(E7:E17)</f>
        <v>0</v>
      </c>
      <c r="F18" s="121">
        <f>SUM(F7:F17)</f>
        <v>0</v>
      </c>
      <c r="G18" s="121">
        <f>SUM(G7:G17)</f>
        <v>0</v>
      </c>
      <c r="H18" s="121">
        <f>SUM(H7:H17)</f>
        <v>0</v>
      </c>
      <c r="I18" s="122">
        <f>SUM(I7:I17)</f>
        <v>0</v>
      </c>
    </row>
    <row r="19" spans="1:57" x14ac:dyDescent="0.2">
      <c r="A19" s="66"/>
      <c r="B19" s="66"/>
      <c r="C19" s="66"/>
      <c r="D19" s="66"/>
      <c r="E19" s="66"/>
      <c r="F19" s="66"/>
      <c r="G19" s="66"/>
      <c r="H19" s="66"/>
      <c r="I19" s="66"/>
    </row>
    <row r="20" spans="1:57" ht="19.5" customHeight="1" x14ac:dyDescent="0.25">
      <c r="A20" s="107" t="s">
        <v>59</v>
      </c>
      <c r="B20" s="107"/>
      <c r="C20" s="107"/>
      <c r="D20" s="107"/>
      <c r="E20" s="107"/>
      <c r="F20" s="107"/>
      <c r="G20" s="124"/>
      <c r="H20" s="107"/>
      <c r="I20" s="107"/>
      <c r="BA20" s="41"/>
      <c r="BB20" s="41"/>
      <c r="BC20" s="41"/>
      <c r="BD20" s="41"/>
      <c r="BE20" s="41"/>
    </row>
    <row r="21" spans="1:57" ht="13.5" thickBot="1" x14ac:dyDescent="0.25">
      <c r="A21" s="77"/>
      <c r="B21" s="77"/>
      <c r="C21" s="77"/>
      <c r="D21" s="77"/>
      <c r="E21" s="77"/>
      <c r="F21" s="77"/>
      <c r="G21" s="77"/>
      <c r="H21" s="77"/>
      <c r="I21" s="77"/>
    </row>
    <row r="22" spans="1:57" x14ac:dyDescent="0.2">
      <c r="A22" s="71" t="s">
        <v>60</v>
      </c>
      <c r="B22" s="72"/>
      <c r="C22" s="72"/>
      <c r="D22" s="125"/>
      <c r="E22" s="126" t="s">
        <v>61</v>
      </c>
      <c r="F22" s="127" t="s">
        <v>62</v>
      </c>
      <c r="G22" s="128" t="s">
        <v>63</v>
      </c>
      <c r="H22" s="129"/>
      <c r="I22" s="130" t="s">
        <v>61</v>
      </c>
    </row>
    <row r="23" spans="1:57" x14ac:dyDescent="0.2">
      <c r="A23" s="64" t="s">
        <v>185</v>
      </c>
      <c r="B23" s="55"/>
      <c r="C23" s="55"/>
      <c r="D23" s="131"/>
      <c r="E23" s="132"/>
      <c r="F23" s="133"/>
      <c r="G23" s="134">
        <f t="shared" ref="G23:G30" si="0">CHOOSE(BA23+1,HSV+PSV,HSV+PSV+Mont,HSV+PSV+Dodavka+Mont,HSV,PSV,Mont,Dodavka,Mont+Dodavka,0)</f>
        <v>0</v>
      </c>
      <c r="H23" s="135"/>
      <c r="I23" s="136">
        <f t="shared" ref="I23:I30" si="1">E23+F23*G23/100</f>
        <v>0</v>
      </c>
      <c r="BA23">
        <v>2</v>
      </c>
    </row>
    <row r="24" spans="1:57" x14ac:dyDescent="0.2">
      <c r="A24" s="64" t="s">
        <v>186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7" x14ac:dyDescent="0.2">
      <c r="A25" s="64" t="s">
        <v>187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2</v>
      </c>
    </row>
    <row r="26" spans="1:57" x14ac:dyDescent="0.2">
      <c r="A26" s="64" t="s">
        <v>188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2</v>
      </c>
    </row>
    <row r="27" spans="1:57" x14ac:dyDescent="0.2">
      <c r="A27" s="64" t="s">
        <v>189</v>
      </c>
      <c r="B27" s="55"/>
      <c r="C27" s="55"/>
      <c r="D27" s="131"/>
      <c r="E27" s="132"/>
      <c r="F27" s="133"/>
      <c r="G27" s="134">
        <f t="shared" si="0"/>
        <v>0</v>
      </c>
      <c r="H27" s="135"/>
      <c r="I27" s="136">
        <f t="shared" si="1"/>
        <v>0</v>
      </c>
      <c r="BA27">
        <v>2</v>
      </c>
    </row>
    <row r="28" spans="1:57" x14ac:dyDescent="0.2">
      <c r="A28" s="64" t="s">
        <v>190</v>
      </c>
      <c r="B28" s="55"/>
      <c r="C28" s="55"/>
      <c r="D28" s="131"/>
      <c r="E28" s="132"/>
      <c r="F28" s="133"/>
      <c r="G28" s="134">
        <f t="shared" si="0"/>
        <v>0</v>
      </c>
      <c r="H28" s="135"/>
      <c r="I28" s="136">
        <f t="shared" si="1"/>
        <v>0</v>
      </c>
      <c r="BA28">
        <v>2</v>
      </c>
    </row>
    <row r="29" spans="1:57" x14ac:dyDescent="0.2">
      <c r="A29" s="64" t="s">
        <v>191</v>
      </c>
      <c r="B29" s="55"/>
      <c r="C29" s="55"/>
      <c r="D29" s="131"/>
      <c r="E29" s="132"/>
      <c r="F29" s="133"/>
      <c r="G29" s="134">
        <f t="shared" si="0"/>
        <v>0</v>
      </c>
      <c r="H29" s="135"/>
      <c r="I29" s="136">
        <f t="shared" si="1"/>
        <v>0</v>
      </c>
      <c r="BA29">
        <v>2</v>
      </c>
    </row>
    <row r="30" spans="1:57" x14ac:dyDescent="0.2">
      <c r="A30" s="64" t="s">
        <v>192</v>
      </c>
      <c r="B30" s="55"/>
      <c r="C30" s="55"/>
      <c r="D30" s="131"/>
      <c r="E30" s="132"/>
      <c r="F30" s="133"/>
      <c r="G30" s="134">
        <f t="shared" si="0"/>
        <v>0</v>
      </c>
      <c r="H30" s="135"/>
      <c r="I30" s="136">
        <f t="shared" si="1"/>
        <v>0</v>
      </c>
      <c r="BA30">
        <v>2</v>
      </c>
    </row>
    <row r="31" spans="1:57" ht="13.5" thickBot="1" x14ac:dyDescent="0.25">
      <c r="A31" s="137"/>
      <c r="B31" s="138" t="s">
        <v>64</v>
      </c>
      <c r="C31" s="139"/>
      <c r="D31" s="140"/>
      <c r="E31" s="141"/>
      <c r="F31" s="142"/>
      <c r="G31" s="142"/>
      <c r="H31" s="222">
        <f>SUM(I23:I30)</f>
        <v>0</v>
      </c>
      <c r="I31" s="223"/>
    </row>
    <row r="33" spans="2:9" x14ac:dyDescent="0.2">
      <c r="B33" s="123"/>
      <c r="F33" s="143"/>
      <c r="G33" s="144"/>
      <c r="H33" s="144"/>
      <c r="I33" s="145"/>
    </row>
    <row r="34" spans="2:9" x14ac:dyDescent="0.2">
      <c r="F34" s="143"/>
      <c r="G34" s="144"/>
      <c r="H34" s="144"/>
      <c r="I34" s="145"/>
    </row>
    <row r="35" spans="2:9" x14ac:dyDescent="0.2">
      <c r="F35" s="143"/>
      <c r="G35" s="144"/>
      <c r="H35" s="144"/>
      <c r="I35" s="145"/>
    </row>
    <row r="36" spans="2:9" x14ac:dyDescent="0.2">
      <c r="F36" s="143"/>
      <c r="G36" s="144"/>
      <c r="H36" s="144"/>
      <c r="I36" s="145"/>
    </row>
    <row r="37" spans="2:9" x14ac:dyDescent="0.2">
      <c r="F37" s="143"/>
      <c r="G37" s="144"/>
      <c r="H37" s="144"/>
      <c r="I37" s="145"/>
    </row>
    <row r="38" spans="2:9" x14ac:dyDescent="0.2">
      <c r="F38" s="143"/>
      <c r="G38" s="144"/>
      <c r="H38" s="144"/>
      <c r="I38" s="145"/>
    </row>
    <row r="39" spans="2:9" x14ac:dyDescent="0.2">
      <c r="F39" s="143"/>
      <c r="G39" s="144"/>
      <c r="H39" s="144"/>
      <c r="I39" s="145"/>
    </row>
    <row r="40" spans="2:9" x14ac:dyDescent="0.2">
      <c r="F40" s="143"/>
      <c r="G40" s="144"/>
      <c r="H40" s="144"/>
      <c r="I40" s="145"/>
    </row>
    <row r="41" spans="2:9" x14ac:dyDescent="0.2">
      <c r="F41" s="143"/>
      <c r="G41" s="144"/>
      <c r="H41" s="144"/>
      <c r="I41" s="145"/>
    </row>
    <row r="42" spans="2:9" x14ac:dyDescent="0.2">
      <c r="F42" s="143"/>
      <c r="G42" s="144"/>
      <c r="H42" s="144"/>
      <c r="I42" s="145"/>
    </row>
    <row r="43" spans="2:9" x14ac:dyDescent="0.2">
      <c r="F43" s="143"/>
      <c r="G43" s="144"/>
      <c r="H43" s="144"/>
      <c r="I43" s="145"/>
    </row>
    <row r="44" spans="2:9" x14ac:dyDescent="0.2">
      <c r="F44" s="143"/>
      <c r="G44" s="144"/>
      <c r="H44" s="144"/>
      <c r="I44" s="145"/>
    </row>
    <row r="45" spans="2:9" x14ac:dyDescent="0.2">
      <c r="F45" s="143"/>
      <c r="G45" s="144"/>
      <c r="H45" s="144"/>
      <c r="I45" s="145"/>
    </row>
    <row r="46" spans="2:9" x14ac:dyDescent="0.2">
      <c r="F46" s="143"/>
      <c r="G46" s="144"/>
      <c r="H46" s="144"/>
      <c r="I46" s="145"/>
    </row>
    <row r="47" spans="2:9" x14ac:dyDescent="0.2">
      <c r="F47" s="143"/>
      <c r="G47" s="144"/>
      <c r="H47" s="144"/>
      <c r="I47" s="145"/>
    </row>
    <row r="48" spans="2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2"/>
  <sheetViews>
    <sheetView showGridLines="0" showZeros="0" zoomScaleNormal="100" workbookViewId="0">
      <selection activeCell="A79" sqref="A79:IV81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78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49</v>
      </c>
      <c r="B3" s="216"/>
      <c r="C3" s="97" t="str">
        <f>CONCATENATE(cislostavby," ",nazevstavby)</f>
        <v>Čep1703 Demol.přístavku u obj. čp. 1141- ul.S.K.Neumanna</v>
      </c>
      <c r="D3" s="151"/>
      <c r="E3" s="152" t="s">
        <v>65</v>
      </c>
      <c r="F3" s="153" t="str">
        <f>Rekapitulace!H1</f>
        <v>01</v>
      </c>
      <c r="G3" s="154"/>
    </row>
    <row r="4" spans="1:104" ht="13.5" thickBot="1" x14ac:dyDescent="0.25">
      <c r="A4" s="227" t="s">
        <v>51</v>
      </c>
      <c r="B4" s="218"/>
      <c r="C4" s="103" t="str">
        <f>CONCATENATE(cisloobjektu," ",nazevobjektu)</f>
        <v>01 Demol.přístavku u obj. čp. 1141- ul.S.K.Neumanna</v>
      </c>
      <c r="D4" s="155"/>
      <c r="E4" s="228" t="str">
        <f>Rekapitulace!G2</f>
        <v>Demol.přístavku u obj. čp. 1141- ul.S.K.Neumanna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66</v>
      </c>
      <c r="B6" s="160" t="s">
        <v>67</v>
      </c>
      <c r="C6" s="160" t="s">
        <v>68</v>
      </c>
      <c r="D6" s="160" t="s">
        <v>69</v>
      </c>
      <c r="E6" s="161" t="s">
        <v>70</v>
      </c>
      <c r="F6" s="160" t="s">
        <v>71</v>
      </c>
      <c r="G6" s="162" t="s">
        <v>72</v>
      </c>
    </row>
    <row r="7" spans="1:104" x14ac:dyDescent="0.2">
      <c r="A7" s="163" t="s">
        <v>73</v>
      </c>
      <c r="B7" s="164" t="s">
        <v>74</v>
      </c>
      <c r="C7" s="165" t="s">
        <v>75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82</v>
      </c>
      <c r="C8" s="173" t="s">
        <v>83</v>
      </c>
      <c r="D8" s="174" t="s">
        <v>84</v>
      </c>
      <c r="E8" s="175">
        <v>1.476</v>
      </c>
      <c r="F8" s="175">
        <v>0</v>
      </c>
      <c r="G8" s="176">
        <f>E8*F8</f>
        <v>0</v>
      </c>
      <c r="O8" s="170">
        <v>2</v>
      </c>
      <c r="AA8" s="146">
        <v>2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2</v>
      </c>
      <c r="CB8" s="177">
        <v>1</v>
      </c>
      <c r="CZ8" s="146">
        <v>0</v>
      </c>
    </row>
    <row r="9" spans="1:104" x14ac:dyDescent="0.2">
      <c r="A9" s="178"/>
      <c r="B9" s="180"/>
      <c r="C9" s="224" t="s">
        <v>85</v>
      </c>
      <c r="D9" s="225"/>
      <c r="E9" s="181">
        <v>1.476</v>
      </c>
      <c r="F9" s="182"/>
      <c r="G9" s="183"/>
      <c r="M9" s="179" t="s">
        <v>85</v>
      </c>
      <c r="O9" s="170"/>
    </row>
    <row r="10" spans="1:104" ht="22.5" x14ac:dyDescent="0.2">
      <c r="A10" s="171">
        <v>2</v>
      </c>
      <c r="B10" s="172" t="s">
        <v>86</v>
      </c>
      <c r="C10" s="173" t="s">
        <v>87</v>
      </c>
      <c r="D10" s="174" t="s">
        <v>88</v>
      </c>
      <c r="E10" s="175">
        <v>15</v>
      </c>
      <c r="F10" s="175">
        <v>0</v>
      </c>
      <c r="G10" s="176">
        <f>E10*F10</f>
        <v>0</v>
      </c>
      <c r="O10" s="170">
        <v>2</v>
      </c>
      <c r="AA10" s="146">
        <v>2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2</v>
      </c>
      <c r="CB10" s="177">
        <v>1</v>
      </c>
      <c r="CZ10" s="146">
        <v>3.0000000000000001E-5</v>
      </c>
    </row>
    <row r="11" spans="1:104" x14ac:dyDescent="0.2">
      <c r="A11" s="178"/>
      <c r="B11" s="180"/>
      <c r="C11" s="224" t="s">
        <v>89</v>
      </c>
      <c r="D11" s="225"/>
      <c r="E11" s="181">
        <v>15</v>
      </c>
      <c r="F11" s="182"/>
      <c r="G11" s="183"/>
      <c r="M11" s="179" t="s">
        <v>89</v>
      </c>
      <c r="O11" s="170"/>
    </row>
    <row r="12" spans="1:104" x14ac:dyDescent="0.2">
      <c r="A12" s="184"/>
      <c r="B12" s="185" t="s">
        <v>76</v>
      </c>
      <c r="C12" s="186" t="str">
        <f>CONCATENATE(B7," ",C7)</f>
        <v>1 Zemní práce</v>
      </c>
      <c r="D12" s="187"/>
      <c r="E12" s="188"/>
      <c r="F12" s="189"/>
      <c r="G12" s="190">
        <f>SUM(G7:G11)</f>
        <v>0</v>
      </c>
      <c r="O12" s="170">
        <v>4</v>
      </c>
      <c r="BA12" s="191">
        <f>SUM(BA7:BA11)</f>
        <v>0</v>
      </c>
      <c r="BB12" s="191">
        <f>SUM(BB7:BB11)</f>
        <v>0</v>
      </c>
      <c r="BC12" s="191">
        <f>SUM(BC7:BC11)</f>
        <v>0</v>
      </c>
      <c r="BD12" s="191">
        <f>SUM(BD7:BD11)</f>
        <v>0</v>
      </c>
      <c r="BE12" s="191">
        <f>SUM(BE7:BE11)</f>
        <v>0</v>
      </c>
    </row>
    <row r="13" spans="1:104" x14ac:dyDescent="0.2">
      <c r="A13" s="163" t="s">
        <v>73</v>
      </c>
      <c r="B13" s="164" t="s">
        <v>90</v>
      </c>
      <c r="C13" s="165" t="s">
        <v>91</v>
      </c>
      <c r="D13" s="166"/>
      <c r="E13" s="167"/>
      <c r="F13" s="167"/>
      <c r="G13" s="168"/>
      <c r="H13" s="169"/>
      <c r="I13" s="169"/>
      <c r="O13" s="170">
        <v>1</v>
      </c>
    </row>
    <row r="14" spans="1:104" x14ac:dyDescent="0.2">
      <c r="A14" s="171">
        <v>3</v>
      </c>
      <c r="B14" s="172" t="s">
        <v>92</v>
      </c>
      <c r="C14" s="173" t="s">
        <v>93</v>
      </c>
      <c r="D14" s="174" t="s">
        <v>88</v>
      </c>
      <c r="E14" s="175">
        <v>2.6160000000000001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5.2749999999999998E-2</v>
      </c>
    </row>
    <row r="15" spans="1:104" x14ac:dyDescent="0.2">
      <c r="A15" s="178"/>
      <c r="B15" s="180"/>
      <c r="C15" s="224" t="s">
        <v>94</v>
      </c>
      <c r="D15" s="225"/>
      <c r="E15" s="181">
        <v>0</v>
      </c>
      <c r="F15" s="182"/>
      <c r="G15" s="183"/>
      <c r="M15" s="179" t="s">
        <v>94</v>
      </c>
      <c r="O15" s="170"/>
    </row>
    <row r="16" spans="1:104" x14ac:dyDescent="0.2">
      <c r="A16" s="178"/>
      <c r="B16" s="180"/>
      <c r="C16" s="224" t="s">
        <v>95</v>
      </c>
      <c r="D16" s="225"/>
      <c r="E16" s="181">
        <v>2.6160000000000001</v>
      </c>
      <c r="F16" s="182"/>
      <c r="G16" s="183"/>
      <c r="M16" s="179" t="s">
        <v>95</v>
      </c>
      <c r="O16" s="170"/>
    </row>
    <row r="17" spans="1:104" x14ac:dyDescent="0.2">
      <c r="A17" s="184"/>
      <c r="B17" s="185" t="s">
        <v>76</v>
      </c>
      <c r="C17" s="186" t="str">
        <f>CONCATENATE(B13," ",C13)</f>
        <v>61 Upravy povrchů vnitřní</v>
      </c>
      <c r="D17" s="187"/>
      <c r="E17" s="188"/>
      <c r="F17" s="189"/>
      <c r="G17" s="190">
        <f>SUM(G13:G16)</f>
        <v>0</v>
      </c>
      <c r="O17" s="170">
        <v>4</v>
      </c>
      <c r="BA17" s="191">
        <f>SUM(BA13:BA16)</f>
        <v>0</v>
      </c>
      <c r="BB17" s="191">
        <f>SUM(BB13:BB16)</f>
        <v>0</v>
      </c>
      <c r="BC17" s="191">
        <f>SUM(BC13:BC16)</f>
        <v>0</v>
      </c>
      <c r="BD17" s="191">
        <f>SUM(BD13:BD16)</f>
        <v>0</v>
      </c>
      <c r="BE17" s="191">
        <f>SUM(BE13:BE16)</f>
        <v>0</v>
      </c>
    </row>
    <row r="18" spans="1:104" x14ac:dyDescent="0.2">
      <c r="A18" s="163" t="s">
        <v>73</v>
      </c>
      <c r="B18" s="164" t="s">
        <v>96</v>
      </c>
      <c r="C18" s="165" t="s">
        <v>97</v>
      </c>
      <c r="D18" s="166"/>
      <c r="E18" s="167"/>
      <c r="F18" s="167"/>
      <c r="G18" s="168"/>
      <c r="H18" s="169"/>
      <c r="I18" s="169"/>
      <c r="O18" s="170">
        <v>1</v>
      </c>
    </row>
    <row r="19" spans="1:104" x14ac:dyDescent="0.2">
      <c r="A19" s="171">
        <v>4</v>
      </c>
      <c r="B19" s="172" t="s">
        <v>98</v>
      </c>
      <c r="C19" s="173" t="s">
        <v>99</v>
      </c>
      <c r="D19" s="174" t="s">
        <v>88</v>
      </c>
      <c r="E19" s="175">
        <v>2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0</v>
      </c>
      <c r="AC19" s="146">
        <v>0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0</v>
      </c>
      <c r="CZ19" s="146">
        <v>3.5700000000000003E-2</v>
      </c>
    </row>
    <row r="20" spans="1:104" x14ac:dyDescent="0.2">
      <c r="A20" s="184"/>
      <c r="B20" s="185" t="s">
        <v>76</v>
      </c>
      <c r="C20" s="186" t="str">
        <f>CONCATENATE(B18," ",C18)</f>
        <v>62 Úpravy povrchů vnější</v>
      </c>
      <c r="D20" s="187"/>
      <c r="E20" s="188"/>
      <c r="F20" s="189"/>
      <c r="G20" s="190">
        <f>SUM(G18:G19)</f>
        <v>0</v>
      </c>
      <c r="O20" s="170">
        <v>4</v>
      </c>
      <c r="BA20" s="191">
        <f>SUM(BA18:BA19)</f>
        <v>0</v>
      </c>
      <c r="BB20" s="191">
        <f>SUM(BB18:BB19)</f>
        <v>0</v>
      </c>
      <c r="BC20" s="191">
        <f>SUM(BC18:BC19)</f>
        <v>0</v>
      </c>
      <c r="BD20" s="191">
        <f>SUM(BD18:BD19)</f>
        <v>0</v>
      </c>
      <c r="BE20" s="191">
        <f>SUM(BE18:BE19)</f>
        <v>0</v>
      </c>
    </row>
    <row r="21" spans="1:104" x14ac:dyDescent="0.2">
      <c r="A21" s="163" t="s">
        <v>73</v>
      </c>
      <c r="B21" s="164" t="s">
        <v>100</v>
      </c>
      <c r="C21" s="165" t="s">
        <v>101</v>
      </c>
      <c r="D21" s="166"/>
      <c r="E21" s="167"/>
      <c r="F21" s="167"/>
      <c r="G21" s="168"/>
      <c r="H21" s="169"/>
      <c r="I21" s="169"/>
      <c r="O21" s="170">
        <v>1</v>
      </c>
    </row>
    <row r="22" spans="1:104" ht="22.5" x14ac:dyDescent="0.2">
      <c r="A22" s="171">
        <v>5</v>
      </c>
      <c r="B22" s="172" t="s">
        <v>102</v>
      </c>
      <c r="C22" s="173" t="s">
        <v>103</v>
      </c>
      <c r="D22" s="174" t="s">
        <v>104</v>
      </c>
      <c r="E22" s="175">
        <v>1</v>
      </c>
      <c r="F22" s="175">
        <v>0</v>
      </c>
      <c r="G22" s="176">
        <f>E22*F22</f>
        <v>0</v>
      </c>
      <c r="O22" s="170">
        <v>2</v>
      </c>
      <c r="AA22" s="146">
        <v>12</v>
      </c>
      <c r="AB22" s="146">
        <v>0</v>
      </c>
      <c r="AC22" s="146">
        <v>32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12</v>
      </c>
      <c r="CB22" s="177">
        <v>0</v>
      </c>
      <c r="CZ22" s="146">
        <v>0</v>
      </c>
    </row>
    <row r="23" spans="1:104" x14ac:dyDescent="0.2">
      <c r="A23" s="171">
        <v>6</v>
      </c>
      <c r="B23" s="172" t="s">
        <v>105</v>
      </c>
      <c r="C23" s="173" t="s">
        <v>106</v>
      </c>
      <c r="D23" s="174" t="s">
        <v>88</v>
      </c>
      <c r="E23" s="175">
        <v>50</v>
      </c>
      <c r="F23" s="175">
        <v>0</v>
      </c>
      <c r="G23" s="176">
        <f>E23*F23</f>
        <v>0</v>
      </c>
      <c r="O23" s="170">
        <v>2</v>
      </c>
      <c r="AA23" s="146">
        <v>12</v>
      </c>
      <c r="AB23" s="146">
        <v>0</v>
      </c>
      <c r="AC23" s="146">
        <v>30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12</v>
      </c>
      <c r="CB23" s="177">
        <v>0</v>
      </c>
      <c r="CZ23" s="146">
        <v>0</v>
      </c>
    </row>
    <row r="24" spans="1:104" x14ac:dyDescent="0.2">
      <c r="A24" s="171">
        <v>7</v>
      </c>
      <c r="B24" s="172" t="s">
        <v>107</v>
      </c>
      <c r="C24" s="173" t="s">
        <v>108</v>
      </c>
      <c r="D24" s="174" t="s">
        <v>88</v>
      </c>
      <c r="E24" s="175">
        <v>50</v>
      </c>
      <c r="F24" s="175">
        <v>0</v>
      </c>
      <c r="G24" s="176">
        <f>E24*F24</f>
        <v>0</v>
      </c>
      <c r="O24" s="170">
        <v>2</v>
      </c>
      <c r="AA24" s="146">
        <v>12</v>
      </c>
      <c r="AB24" s="146">
        <v>0</v>
      </c>
      <c r="AC24" s="146">
        <v>31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12</v>
      </c>
      <c r="CB24" s="177">
        <v>0</v>
      </c>
      <c r="CZ24" s="146">
        <v>0</v>
      </c>
    </row>
    <row r="25" spans="1:104" x14ac:dyDescent="0.2">
      <c r="A25" s="184"/>
      <c r="B25" s="185" t="s">
        <v>76</v>
      </c>
      <c r="C25" s="186" t="str">
        <f>CONCATENATE(B21," ",C21)</f>
        <v>95 Dokončovací konstrukce na pozemních stavbách</v>
      </c>
      <c r="D25" s="187"/>
      <c r="E25" s="188"/>
      <c r="F25" s="189"/>
      <c r="G25" s="190">
        <f>SUM(G21:G24)</f>
        <v>0</v>
      </c>
      <c r="O25" s="170">
        <v>4</v>
      </c>
      <c r="BA25" s="191">
        <f>SUM(BA21:BA24)</f>
        <v>0</v>
      </c>
      <c r="BB25" s="191">
        <f>SUM(BB21:BB24)</f>
        <v>0</v>
      </c>
      <c r="BC25" s="191">
        <f>SUM(BC21:BC24)</f>
        <v>0</v>
      </c>
      <c r="BD25" s="191">
        <f>SUM(BD21:BD24)</f>
        <v>0</v>
      </c>
      <c r="BE25" s="191">
        <f>SUM(BE21:BE24)</f>
        <v>0</v>
      </c>
    </row>
    <row r="26" spans="1:104" x14ac:dyDescent="0.2">
      <c r="A26" s="163" t="s">
        <v>73</v>
      </c>
      <c r="B26" s="164" t="s">
        <v>109</v>
      </c>
      <c r="C26" s="165" t="s">
        <v>110</v>
      </c>
      <c r="D26" s="166"/>
      <c r="E26" s="167"/>
      <c r="F26" s="167"/>
      <c r="G26" s="168"/>
      <c r="H26" s="169"/>
      <c r="I26" s="169"/>
      <c r="O26" s="170">
        <v>1</v>
      </c>
    </row>
    <row r="27" spans="1:104" x14ac:dyDescent="0.2">
      <c r="A27" s="171">
        <v>8</v>
      </c>
      <c r="B27" s="172" t="s">
        <v>111</v>
      </c>
      <c r="C27" s="173" t="s">
        <v>112</v>
      </c>
      <c r="D27" s="174" t="s">
        <v>84</v>
      </c>
      <c r="E27" s="175">
        <v>3.1320000000000001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 x14ac:dyDescent="0.2">
      <c r="A28" s="178"/>
      <c r="B28" s="180"/>
      <c r="C28" s="224" t="s">
        <v>113</v>
      </c>
      <c r="D28" s="225"/>
      <c r="E28" s="181">
        <v>3.1320000000000001</v>
      </c>
      <c r="F28" s="182"/>
      <c r="G28" s="183"/>
      <c r="M28" s="179" t="s">
        <v>113</v>
      </c>
      <c r="O28" s="170"/>
    </row>
    <row r="29" spans="1:104" x14ac:dyDescent="0.2">
      <c r="A29" s="171">
        <v>9</v>
      </c>
      <c r="B29" s="172" t="s">
        <v>114</v>
      </c>
      <c r="C29" s="173" t="s">
        <v>115</v>
      </c>
      <c r="D29" s="174" t="s">
        <v>84</v>
      </c>
      <c r="E29" s="175">
        <v>11.0395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1.2800000000000001E-3</v>
      </c>
    </row>
    <row r="30" spans="1:104" x14ac:dyDescent="0.2">
      <c r="A30" s="178"/>
      <c r="B30" s="180"/>
      <c r="C30" s="224" t="s">
        <v>116</v>
      </c>
      <c r="D30" s="225"/>
      <c r="E30" s="181">
        <v>11.0395</v>
      </c>
      <c r="F30" s="182"/>
      <c r="G30" s="183"/>
      <c r="M30" s="179" t="s">
        <v>116</v>
      </c>
      <c r="O30" s="170"/>
    </row>
    <row r="31" spans="1:104" x14ac:dyDescent="0.2">
      <c r="A31" s="171">
        <v>10</v>
      </c>
      <c r="B31" s="172" t="s">
        <v>117</v>
      </c>
      <c r="C31" s="173" t="s">
        <v>118</v>
      </c>
      <c r="D31" s="174" t="s">
        <v>84</v>
      </c>
      <c r="E31" s="175">
        <v>2.0369000000000002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6.6600000000000001E-3</v>
      </c>
    </row>
    <row r="32" spans="1:104" x14ac:dyDescent="0.2">
      <c r="A32" s="178"/>
      <c r="B32" s="180"/>
      <c r="C32" s="224" t="s">
        <v>119</v>
      </c>
      <c r="D32" s="225"/>
      <c r="E32" s="181">
        <v>2.0369000000000002</v>
      </c>
      <c r="F32" s="182"/>
      <c r="G32" s="183"/>
      <c r="M32" s="179" t="s">
        <v>119</v>
      </c>
      <c r="O32" s="170"/>
    </row>
    <row r="33" spans="1:104" x14ac:dyDescent="0.2">
      <c r="A33" s="171">
        <v>11</v>
      </c>
      <c r="B33" s="172" t="s">
        <v>120</v>
      </c>
      <c r="C33" s="173" t="s">
        <v>121</v>
      </c>
      <c r="D33" s="174" t="s">
        <v>84</v>
      </c>
      <c r="E33" s="175">
        <v>0.7611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">
      <c r="A34" s="178"/>
      <c r="B34" s="180"/>
      <c r="C34" s="224" t="s">
        <v>122</v>
      </c>
      <c r="D34" s="225"/>
      <c r="E34" s="181">
        <v>0.7611</v>
      </c>
      <c r="F34" s="182"/>
      <c r="G34" s="183"/>
      <c r="M34" s="179" t="s">
        <v>122</v>
      </c>
      <c r="O34" s="170"/>
    </row>
    <row r="35" spans="1:104" x14ac:dyDescent="0.2">
      <c r="A35" s="171">
        <v>12</v>
      </c>
      <c r="B35" s="172" t="s">
        <v>123</v>
      </c>
      <c r="C35" s="173" t="s">
        <v>124</v>
      </c>
      <c r="D35" s="174" t="s">
        <v>88</v>
      </c>
      <c r="E35" s="175">
        <v>7.6109999999999998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 x14ac:dyDescent="0.2">
      <c r="A36" s="178"/>
      <c r="B36" s="180"/>
      <c r="C36" s="224" t="s">
        <v>125</v>
      </c>
      <c r="D36" s="225"/>
      <c r="E36" s="181">
        <v>7.6109999999999998</v>
      </c>
      <c r="F36" s="182"/>
      <c r="G36" s="183"/>
      <c r="M36" s="179" t="s">
        <v>125</v>
      </c>
      <c r="O36" s="170"/>
    </row>
    <row r="37" spans="1:104" x14ac:dyDescent="0.2">
      <c r="A37" s="171">
        <v>13</v>
      </c>
      <c r="B37" s="172" t="s">
        <v>126</v>
      </c>
      <c r="C37" s="173" t="s">
        <v>127</v>
      </c>
      <c r="D37" s="174" t="s">
        <v>88</v>
      </c>
      <c r="E37" s="175">
        <v>9.4499999999999993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8.1999999999999998E-4</v>
      </c>
    </row>
    <row r="38" spans="1:104" x14ac:dyDescent="0.2">
      <c r="A38" s="178"/>
      <c r="B38" s="180"/>
      <c r="C38" s="224" t="s">
        <v>128</v>
      </c>
      <c r="D38" s="225"/>
      <c r="E38" s="181">
        <v>9.4499999999999993</v>
      </c>
      <c r="F38" s="182"/>
      <c r="G38" s="183"/>
      <c r="M38" s="179" t="s">
        <v>128</v>
      </c>
      <c r="O38" s="170"/>
    </row>
    <row r="39" spans="1:104" x14ac:dyDescent="0.2">
      <c r="A39" s="171">
        <v>14</v>
      </c>
      <c r="B39" s="172" t="s">
        <v>129</v>
      </c>
      <c r="C39" s="173" t="s">
        <v>130</v>
      </c>
      <c r="D39" s="174" t="s">
        <v>88</v>
      </c>
      <c r="E39" s="175">
        <v>9.4499999999999993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6.0999999999999997E-4</v>
      </c>
    </row>
    <row r="40" spans="1:104" x14ac:dyDescent="0.2">
      <c r="A40" s="178"/>
      <c r="B40" s="180"/>
      <c r="C40" s="224" t="s">
        <v>131</v>
      </c>
      <c r="D40" s="225"/>
      <c r="E40" s="181">
        <v>0</v>
      </c>
      <c r="F40" s="182"/>
      <c r="G40" s="183"/>
      <c r="M40" s="179" t="s">
        <v>131</v>
      </c>
      <c r="O40" s="170"/>
    </row>
    <row r="41" spans="1:104" x14ac:dyDescent="0.2">
      <c r="A41" s="178"/>
      <c r="B41" s="180"/>
      <c r="C41" s="224" t="s">
        <v>128</v>
      </c>
      <c r="D41" s="225"/>
      <c r="E41" s="181">
        <v>9.4499999999999993</v>
      </c>
      <c r="F41" s="182"/>
      <c r="G41" s="183"/>
      <c r="M41" s="179" t="s">
        <v>128</v>
      </c>
      <c r="O41" s="170"/>
    </row>
    <row r="42" spans="1:104" x14ac:dyDescent="0.2">
      <c r="A42" s="184"/>
      <c r="B42" s="185" t="s">
        <v>76</v>
      </c>
      <c r="C42" s="186" t="str">
        <f>CONCATENATE(B26," ",C26)</f>
        <v>96 Bourání konstrukcí</v>
      </c>
      <c r="D42" s="187"/>
      <c r="E42" s="188"/>
      <c r="F42" s="189"/>
      <c r="G42" s="190">
        <f>SUM(G26:G41)</f>
        <v>0</v>
      </c>
      <c r="O42" s="170">
        <v>4</v>
      </c>
      <c r="BA42" s="191">
        <f>SUM(BA26:BA41)</f>
        <v>0</v>
      </c>
      <c r="BB42" s="191">
        <f>SUM(BB26:BB41)</f>
        <v>0</v>
      </c>
      <c r="BC42" s="191">
        <f>SUM(BC26:BC41)</f>
        <v>0</v>
      </c>
      <c r="BD42" s="191">
        <f>SUM(BD26:BD41)</f>
        <v>0</v>
      </c>
      <c r="BE42" s="191">
        <f>SUM(BE26:BE41)</f>
        <v>0</v>
      </c>
    </row>
    <row r="43" spans="1:104" x14ac:dyDescent="0.2">
      <c r="A43" s="163" t="s">
        <v>73</v>
      </c>
      <c r="B43" s="164" t="s">
        <v>132</v>
      </c>
      <c r="C43" s="165" t="s">
        <v>133</v>
      </c>
      <c r="D43" s="166"/>
      <c r="E43" s="167"/>
      <c r="F43" s="167"/>
      <c r="G43" s="168"/>
      <c r="H43" s="169"/>
      <c r="I43" s="169"/>
      <c r="O43" s="170">
        <v>1</v>
      </c>
    </row>
    <row r="44" spans="1:104" x14ac:dyDescent="0.2">
      <c r="A44" s="171">
        <v>15</v>
      </c>
      <c r="B44" s="172" t="s">
        <v>134</v>
      </c>
      <c r="C44" s="173" t="s">
        <v>135</v>
      </c>
      <c r="D44" s="174" t="s">
        <v>88</v>
      </c>
      <c r="E44" s="175">
        <v>7.6109999999999998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0</v>
      </c>
    </row>
    <row r="45" spans="1:104" x14ac:dyDescent="0.2">
      <c r="A45" s="178"/>
      <c r="B45" s="180"/>
      <c r="C45" s="224" t="s">
        <v>125</v>
      </c>
      <c r="D45" s="225"/>
      <c r="E45" s="181">
        <v>7.6109999999999998</v>
      </c>
      <c r="F45" s="182"/>
      <c r="G45" s="183"/>
      <c r="M45" s="179" t="s">
        <v>125</v>
      </c>
      <c r="O45" s="170"/>
    </row>
    <row r="46" spans="1:104" x14ac:dyDescent="0.2">
      <c r="A46" s="184"/>
      <c r="B46" s="185" t="s">
        <v>76</v>
      </c>
      <c r="C46" s="186" t="str">
        <f>CONCATENATE(B43," ",C43)</f>
        <v>97 Prorážení otvorů</v>
      </c>
      <c r="D46" s="187"/>
      <c r="E46" s="188"/>
      <c r="F46" s="189"/>
      <c r="G46" s="190">
        <f>SUM(G43:G45)</f>
        <v>0</v>
      </c>
      <c r="O46" s="170">
        <v>4</v>
      </c>
      <c r="BA46" s="191">
        <f>SUM(BA43:BA45)</f>
        <v>0</v>
      </c>
      <c r="BB46" s="191">
        <f>SUM(BB43:BB45)</f>
        <v>0</v>
      </c>
      <c r="BC46" s="191">
        <f>SUM(BC43:BC45)</f>
        <v>0</v>
      </c>
      <c r="BD46" s="191">
        <f>SUM(BD43:BD45)</f>
        <v>0</v>
      </c>
      <c r="BE46" s="191">
        <f>SUM(BE43:BE45)</f>
        <v>0</v>
      </c>
    </row>
    <row r="47" spans="1:104" x14ac:dyDescent="0.2">
      <c r="A47" s="163" t="s">
        <v>73</v>
      </c>
      <c r="B47" s="164" t="s">
        <v>136</v>
      </c>
      <c r="C47" s="165" t="s">
        <v>137</v>
      </c>
      <c r="D47" s="166"/>
      <c r="E47" s="167"/>
      <c r="F47" s="167"/>
      <c r="G47" s="168"/>
      <c r="H47" s="169"/>
      <c r="I47" s="169"/>
      <c r="O47" s="170">
        <v>1</v>
      </c>
    </row>
    <row r="48" spans="1:104" x14ac:dyDescent="0.2">
      <c r="A48" s="171">
        <v>16</v>
      </c>
      <c r="B48" s="172" t="s">
        <v>138</v>
      </c>
      <c r="C48" s="173" t="s">
        <v>139</v>
      </c>
      <c r="D48" s="174" t="s">
        <v>140</v>
      </c>
      <c r="E48" s="175">
        <v>0.25060381399999998</v>
      </c>
      <c r="F48" s="175">
        <v>0</v>
      </c>
      <c r="G48" s="176">
        <f>E48*F48</f>
        <v>0</v>
      </c>
      <c r="O48" s="170">
        <v>2</v>
      </c>
      <c r="AA48" s="146">
        <v>7</v>
      </c>
      <c r="AB48" s="146">
        <v>1</v>
      </c>
      <c r="AC48" s="146">
        <v>2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7</v>
      </c>
      <c r="CB48" s="177">
        <v>1</v>
      </c>
      <c r="CZ48" s="146">
        <v>0</v>
      </c>
    </row>
    <row r="49" spans="1:104" x14ac:dyDescent="0.2">
      <c r="A49" s="184"/>
      <c r="B49" s="185" t="s">
        <v>76</v>
      </c>
      <c r="C49" s="186" t="str">
        <f>CONCATENATE(B47," ",C47)</f>
        <v>99 Staveništní přesun hmot</v>
      </c>
      <c r="D49" s="187"/>
      <c r="E49" s="188"/>
      <c r="F49" s="189"/>
      <c r="G49" s="190">
        <f>SUM(G47:G48)</f>
        <v>0</v>
      </c>
      <c r="O49" s="170">
        <v>4</v>
      </c>
      <c r="BA49" s="191">
        <f>SUM(BA47:BA48)</f>
        <v>0</v>
      </c>
      <c r="BB49" s="191">
        <f>SUM(BB47:BB48)</f>
        <v>0</v>
      </c>
      <c r="BC49" s="191">
        <f>SUM(BC47:BC48)</f>
        <v>0</v>
      </c>
      <c r="BD49" s="191">
        <f>SUM(BD47:BD48)</f>
        <v>0</v>
      </c>
      <c r="BE49" s="191">
        <f>SUM(BE47:BE48)</f>
        <v>0</v>
      </c>
    </row>
    <row r="50" spans="1:104" x14ac:dyDescent="0.2">
      <c r="A50" s="163" t="s">
        <v>73</v>
      </c>
      <c r="B50" s="164" t="s">
        <v>141</v>
      </c>
      <c r="C50" s="165" t="s">
        <v>142</v>
      </c>
      <c r="D50" s="166"/>
      <c r="E50" s="167"/>
      <c r="F50" s="167"/>
      <c r="G50" s="168"/>
      <c r="H50" s="169"/>
      <c r="I50" s="169"/>
      <c r="O50" s="170">
        <v>1</v>
      </c>
    </row>
    <row r="51" spans="1:104" x14ac:dyDescent="0.2">
      <c r="A51" s="171">
        <v>17</v>
      </c>
      <c r="B51" s="172" t="s">
        <v>143</v>
      </c>
      <c r="C51" s="173" t="s">
        <v>144</v>
      </c>
      <c r="D51" s="174" t="s">
        <v>88</v>
      </c>
      <c r="E51" s="175">
        <v>7.6109999999999998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7</v>
      </c>
      <c r="CZ51" s="146">
        <v>1.6000000000000001E-4</v>
      </c>
    </row>
    <row r="52" spans="1:104" x14ac:dyDescent="0.2">
      <c r="A52" s="178"/>
      <c r="B52" s="180"/>
      <c r="C52" s="224" t="s">
        <v>125</v>
      </c>
      <c r="D52" s="225"/>
      <c r="E52" s="181">
        <v>7.6109999999999998</v>
      </c>
      <c r="F52" s="182"/>
      <c r="G52" s="183"/>
      <c r="M52" s="179" t="s">
        <v>125</v>
      </c>
      <c r="O52" s="170"/>
    </row>
    <row r="53" spans="1:104" x14ac:dyDescent="0.2">
      <c r="A53" s="171">
        <v>18</v>
      </c>
      <c r="B53" s="172" t="s">
        <v>145</v>
      </c>
      <c r="C53" s="173" t="s">
        <v>146</v>
      </c>
      <c r="D53" s="174" t="s">
        <v>88</v>
      </c>
      <c r="E53" s="175">
        <v>11.991400000000001</v>
      </c>
      <c r="F53" s="175">
        <v>0</v>
      </c>
      <c r="G53" s="176">
        <f>E53*F53</f>
        <v>0</v>
      </c>
      <c r="O53" s="170">
        <v>2</v>
      </c>
      <c r="AA53" s="146">
        <v>2</v>
      </c>
      <c r="AB53" s="146">
        <v>7</v>
      </c>
      <c r="AC53" s="146">
        <v>7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2</v>
      </c>
      <c r="CB53" s="177">
        <v>7</v>
      </c>
      <c r="CZ53" s="146">
        <v>0</v>
      </c>
    </row>
    <row r="54" spans="1:104" x14ac:dyDescent="0.2">
      <c r="A54" s="178"/>
      <c r="B54" s="180"/>
      <c r="C54" s="224" t="s">
        <v>147</v>
      </c>
      <c r="D54" s="225"/>
      <c r="E54" s="181">
        <v>11.991400000000001</v>
      </c>
      <c r="F54" s="182"/>
      <c r="G54" s="183"/>
      <c r="M54" s="179" t="s">
        <v>147</v>
      </c>
      <c r="O54" s="170"/>
    </row>
    <row r="55" spans="1:104" x14ac:dyDescent="0.2">
      <c r="A55" s="171">
        <v>19</v>
      </c>
      <c r="B55" s="172" t="s">
        <v>148</v>
      </c>
      <c r="C55" s="173" t="s">
        <v>149</v>
      </c>
      <c r="D55" s="174" t="s">
        <v>62</v>
      </c>
      <c r="E55" s="175"/>
      <c r="F55" s="175">
        <v>0</v>
      </c>
      <c r="G55" s="176">
        <f>E55*F55</f>
        <v>0</v>
      </c>
      <c r="O55" s="170">
        <v>2</v>
      </c>
      <c r="AA55" s="146">
        <v>7</v>
      </c>
      <c r="AB55" s="146">
        <v>1002</v>
      </c>
      <c r="AC55" s="146">
        <v>5</v>
      </c>
      <c r="AZ55" s="146">
        <v>2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7</v>
      </c>
      <c r="CB55" s="177">
        <v>1002</v>
      </c>
      <c r="CZ55" s="146">
        <v>0</v>
      </c>
    </row>
    <row r="56" spans="1:104" x14ac:dyDescent="0.2">
      <c r="A56" s="184"/>
      <c r="B56" s="185" t="s">
        <v>76</v>
      </c>
      <c r="C56" s="186" t="str">
        <f>CONCATENATE(B50," ",C50)</f>
        <v>762 Konstrukce tesařské</v>
      </c>
      <c r="D56" s="187"/>
      <c r="E56" s="188"/>
      <c r="F56" s="189"/>
      <c r="G56" s="190">
        <f>SUM(G50:G55)</f>
        <v>0</v>
      </c>
      <c r="O56" s="170">
        <v>4</v>
      </c>
      <c r="BA56" s="191">
        <f>SUM(BA50:BA55)</f>
        <v>0</v>
      </c>
      <c r="BB56" s="191">
        <f>SUM(BB50:BB55)</f>
        <v>0</v>
      </c>
      <c r="BC56" s="191">
        <f>SUM(BC50:BC55)</f>
        <v>0</v>
      </c>
      <c r="BD56" s="191">
        <f>SUM(BD50:BD55)</f>
        <v>0</v>
      </c>
      <c r="BE56" s="191">
        <f>SUM(BE50:BE55)</f>
        <v>0</v>
      </c>
    </row>
    <row r="57" spans="1:104" x14ac:dyDescent="0.2">
      <c r="A57" s="163" t="s">
        <v>73</v>
      </c>
      <c r="B57" s="164" t="s">
        <v>150</v>
      </c>
      <c r="C57" s="165" t="s">
        <v>151</v>
      </c>
      <c r="D57" s="166"/>
      <c r="E57" s="167"/>
      <c r="F57" s="167"/>
      <c r="G57" s="168"/>
      <c r="H57" s="169"/>
      <c r="I57" s="169"/>
      <c r="O57" s="170">
        <v>1</v>
      </c>
    </row>
    <row r="58" spans="1:104" x14ac:dyDescent="0.2">
      <c r="A58" s="171">
        <v>20</v>
      </c>
      <c r="B58" s="172" t="s">
        <v>152</v>
      </c>
      <c r="C58" s="173" t="s">
        <v>153</v>
      </c>
      <c r="D58" s="174" t="s">
        <v>88</v>
      </c>
      <c r="E58" s="175">
        <v>11.991400000000001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7</v>
      </c>
      <c r="CZ58" s="146">
        <v>0</v>
      </c>
    </row>
    <row r="59" spans="1:104" x14ac:dyDescent="0.2">
      <c r="A59" s="178"/>
      <c r="B59" s="180"/>
      <c r="C59" s="224" t="s">
        <v>147</v>
      </c>
      <c r="D59" s="225"/>
      <c r="E59" s="181">
        <v>11.991400000000001</v>
      </c>
      <c r="F59" s="182"/>
      <c r="G59" s="183"/>
      <c r="M59" s="179" t="s">
        <v>147</v>
      </c>
      <c r="O59" s="170"/>
    </row>
    <row r="60" spans="1:104" x14ac:dyDescent="0.2">
      <c r="A60" s="171">
        <v>21</v>
      </c>
      <c r="B60" s="172" t="s">
        <v>154</v>
      </c>
      <c r="C60" s="173" t="s">
        <v>155</v>
      </c>
      <c r="D60" s="174" t="s">
        <v>156</v>
      </c>
      <c r="E60" s="175">
        <v>4.34</v>
      </c>
      <c r="F60" s="175">
        <v>0</v>
      </c>
      <c r="G60" s="176">
        <f>E60*F60</f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7</v>
      </c>
      <c r="CZ60" s="146">
        <v>0</v>
      </c>
    </row>
    <row r="61" spans="1:104" x14ac:dyDescent="0.2">
      <c r="A61" s="178"/>
      <c r="B61" s="180"/>
      <c r="C61" s="224" t="s">
        <v>157</v>
      </c>
      <c r="D61" s="225"/>
      <c r="E61" s="181">
        <v>4.34</v>
      </c>
      <c r="F61" s="182"/>
      <c r="G61" s="183"/>
      <c r="M61" s="179" t="s">
        <v>157</v>
      </c>
      <c r="O61" s="170"/>
    </row>
    <row r="62" spans="1:104" x14ac:dyDescent="0.2">
      <c r="A62" s="171">
        <v>22</v>
      </c>
      <c r="B62" s="172" t="s">
        <v>158</v>
      </c>
      <c r="C62" s="173" t="s">
        <v>159</v>
      </c>
      <c r="D62" s="174" t="s">
        <v>156</v>
      </c>
      <c r="E62" s="175">
        <v>4.34</v>
      </c>
      <c r="F62" s="175">
        <v>0</v>
      </c>
      <c r="G62" s="176">
        <f>E62*F62</f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7</v>
      </c>
      <c r="CZ62" s="146">
        <v>0</v>
      </c>
    </row>
    <row r="63" spans="1:104" x14ac:dyDescent="0.2">
      <c r="A63" s="178"/>
      <c r="B63" s="180"/>
      <c r="C63" s="224" t="s">
        <v>157</v>
      </c>
      <c r="D63" s="225"/>
      <c r="E63" s="181">
        <v>4.34</v>
      </c>
      <c r="F63" s="182"/>
      <c r="G63" s="183"/>
      <c r="M63" s="179" t="s">
        <v>157</v>
      </c>
      <c r="O63" s="170"/>
    </row>
    <row r="64" spans="1:104" x14ac:dyDescent="0.2">
      <c r="A64" s="171">
        <v>23</v>
      </c>
      <c r="B64" s="172" t="s">
        <v>160</v>
      </c>
      <c r="C64" s="173" t="s">
        <v>161</v>
      </c>
      <c r="D64" s="174" t="s">
        <v>156</v>
      </c>
      <c r="E64" s="175">
        <v>4.5</v>
      </c>
      <c r="F64" s="175">
        <v>0</v>
      </c>
      <c r="G64" s="176">
        <f>E64*F64</f>
        <v>0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7</v>
      </c>
      <c r="CZ64" s="146">
        <v>0</v>
      </c>
    </row>
    <row r="65" spans="1:104" x14ac:dyDescent="0.2">
      <c r="A65" s="178"/>
      <c r="B65" s="180"/>
      <c r="C65" s="224" t="s">
        <v>162</v>
      </c>
      <c r="D65" s="225"/>
      <c r="E65" s="181">
        <v>4.5</v>
      </c>
      <c r="F65" s="182"/>
      <c r="G65" s="183"/>
      <c r="M65" s="179" t="s">
        <v>162</v>
      </c>
      <c r="O65" s="170"/>
    </row>
    <row r="66" spans="1:104" x14ac:dyDescent="0.2">
      <c r="A66" s="171">
        <v>24</v>
      </c>
      <c r="B66" s="172" t="s">
        <v>163</v>
      </c>
      <c r="C66" s="173" t="s">
        <v>164</v>
      </c>
      <c r="D66" s="174" t="s">
        <v>62</v>
      </c>
      <c r="E66" s="175"/>
      <c r="F66" s="175">
        <v>0</v>
      </c>
      <c r="G66" s="176">
        <f>E66*F66</f>
        <v>0</v>
      </c>
      <c r="O66" s="170">
        <v>2</v>
      </c>
      <c r="AA66" s="146">
        <v>7</v>
      </c>
      <c r="AB66" s="146">
        <v>1002</v>
      </c>
      <c r="AC66" s="146">
        <v>5</v>
      </c>
      <c r="AZ66" s="146">
        <v>2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7</v>
      </c>
      <c r="CB66" s="177">
        <v>1002</v>
      </c>
      <c r="CZ66" s="146">
        <v>0</v>
      </c>
    </row>
    <row r="67" spans="1:104" x14ac:dyDescent="0.2">
      <c r="A67" s="184"/>
      <c r="B67" s="185" t="s">
        <v>76</v>
      </c>
      <c r="C67" s="186" t="str">
        <f>CONCATENATE(B57," ",C57)</f>
        <v>764 Konstrukce klempířské</v>
      </c>
      <c r="D67" s="187"/>
      <c r="E67" s="188"/>
      <c r="F67" s="189"/>
      <c r="G67" s="190">
        <f>SUM(G57:G66)</f>
        <v>0</v>
      </c>
      <c r="O67" s="170">
        <v>4</v>
      </c>
      <c r="BA67" s="191">
        <f>SUM(BA57:BA66)</f>
        <v>0</v>
      </c>
      <c r="BB67" s="191">
        <f>SUM(BB57:BB66)</f>
        <v>0</v>
      </c>
      <c r="BC67" s="191">
        <f>SUM(BC57:BC66)</f>
        <v>0</v>
      </c>
      <c r="BD67" s="191">
        <f>SUM(BD57:BD66)</f>
        <v>0</v>
      </c>
      <c r="BE67" s="191">
        <f>SUM(BE57:BE66)</f>
        <v>0</v>
      </c>
    </row>
    <row r="68" spans="1:104" x14ac:dyDescent="0.2">
      <c r="A68" s="163" t="s">
        <v>73</v>
      </c>
      <c r="B68" s="164" t="s">
        <v>165</v>
      </c>
      <c r="C68" s="165" t="s">
        <v>166</v>
      </c>
      <c r="D68" s="166"/>
      <c r="E68" s="167"/>
      <c r="F68" s="167"/>
      <c r="G68" s="168"/>
      <c r="H68" s="169"/>
      <c r="I68" s="169"/>
      <c r="O68" s="170">
        <v>1</v>
      </c>
    </row>
    <row r="69" spans="1:104" ht="22.5" x14ac:dyDescent="0.2">
      <c r="A69" s="171">
        <v>25</v>
      </c>
      <c r="B69" s="172" t="s">
        <v>167</v>
      </c>
      <c r="C69" s="173" t="s">
        <v>168</v>
      </c>
      <c r="D69" s="174" t="s">
        <v>104</v>
      </c>
      <c r="E69" s="175">
        <v>1</v>
      </c>
      <c r="F69" s="175">
        <v>0</v>
      </c>
      <c r="G69" s="176">
        <f>E69*F69</f>
        <v>0</v>
      </c>
      <c r="O69" s="170">
        <v>2</v>
      </c>
      <c r="AA69" s="146">
        <v>12</v>
      </c>
      <c r="AB69" s="146">
        <v>0</v>
      </c>
      <c r="AC69" s="146">
        <v>27</v>
      </c>
      <c r="AZ69" s="146">
        <v>4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12</v>
      </c>
      <c r="CB69" s="177">
        <v>0</v>
      </c>
      <c r="CZ69" s="146">
        <v>0</v>
      </c>
    </row>
    <row r="70" spans="1:104" x14ac:dyDescent="0.2">
      <c r="A70" s="184"/>
      <c r="B70" s="185" t="s">
        <v>76</v>
      </c>
      <c r="C70" s="186" t="str">
        <f>CONCATENATE(B68," ",C68)</f>
        <v>M21 Elektromontáže</v>
      </c>
      <c r="D70" s="187"/>
      <c r="E70" s="188"/>
      <c r="F70" s="189"/>
      <c r="G70" s="190">
        <f>SUM(G68:G69)</f>
        <v>0</v>
      </c>
      <c r="O70" s="170">
        <v>4</v>
      </c>
      <c r="BA70" s="191">
        <f>SUM(BA68:BA69)</f>
        <v>0</v>
      </c>
      <c r="BB70" s="191">
        <f>SUM(BB68:BB69)</f>
        <v>0</v>
      </c>
      <c r="BC70" s="191">
        <f>SUM(BC68:BC69)</f>
        <v>0</v>
      </c>
      <c r="BD70" s="191">
        <f>SUM(BD68:BD69)</f>
        <v>0</v>
      </c>
      <c r="BE70" s="191">
        <f>SUM(BE68:BE69)</f>
        <v>0</v>
      </c>
    </row>
    <row r="71" spans="1:104" x14ac:dyDescent="0.2">
      <c r="A71" s="163" t="s">
        <v>73</v>
      </c>
      <c r="B71" s="164" t="s">
        <v>169</v>
      </c>
      <c r="C71" s="165" t="s">
        <v>170</v>
      </c>
      <c r="D71" s="166"/>
      <c r="E71" s="167"/>
      <c r="F71" s="167"/>
      <c r="G71" s="168"/>
      <c r="H71" s="169"/>
      <c r="I71" s="169"/>
      <c r="O71" s="170">
        <v>1</v>
      </c>
    </row>
    <row r="72" spans="1:104" x14ac:dyDescent="0.2">
      <c r="A72" s="171">
        <v>26</v>
      </c>
      <c r="B72" s="172" t="s">
        <v>171</v>
      </c>
      <c r="C72" s="173" t="s">
        <v>172</v>
      </c>
      <c r="D72" s="174" t="s">
        <v>140</v>
      </c>
      <c r="E72" s="175">
        <v>34.417507248</v>
      </c>
      <c r="F72" s="175">
        <v>0</v>
      </c>
      <c r="G72" s="176">
        <f t="shared" ref="G72:G78" si="0">E72*F72</f>
        <v>0</v>
      </c>
      <c r="O72" s="170">
        <v>2</v>
      </c>
      <c r="AA72" s="146">
        <v>8</v>
      </c>
      <c r="AB72" s="146">
        <v>0</v>
      </c>
      <c r="AC72" s="146">
        <v>3</v>
      </c>
      <c r="AZ72" s="146">
        <v>1</v>
      </c>
      <c r="BA72" s="146">
        <f t="shared" ref="BA72:BA78" si="1">IF(AZ72=1,G72,0)</f>
        <v>0</v>
      </c>
      <c r="BB72" s="146">
        <f t="shared" ref="BB72:BB78" si="2">IF(AZ72=2,G72,0)</f>
        <v>0</v>
      </c>
      <c r="BC72" s="146">
        <f t="shared" ref="BC72:BC78" si="3">IF(AZ72=3,G72,0)</f>
        <v>0</v>
      </c>
      <c r="BD72" s="146">
        <f t="shared" ref="BD72:BD78" si="4">IF(AZ72=4,G72,0)</f>
        <v>0</v>
      </c>
      <c r="BE72" s="146">
        <f t="shared" ref="BE72:BE78" si="5">IF(AZ72=5,G72,0)</f>
        <v>0</v>
      </c>
      <c r="CA72" s="177">
        <v>8</v>
      </c>
      <c r="CB72" s="177">
        <v>0</v>
      </c>
      <c r="CZ72" s="146">
        <v>0</v>
      </c>
    </row>
    <row r="73" spans="1:104" x14ac:dyDescent="0.2">
      <c r="A73" s="171">
        <v>27</v>
      </c>
      <c r="B73" s="172" t="s">
        <v>173</v>
      </c>
      <c r="C73" s="173" t="s">
        <v>174</v>
      </c>
      <c r="D73" s="174" t="s">
        <v>140</v>
      </c>
      <c r="E73" s="175">
        <v>653.93263771199997</v>
      </c>
      <c r="F73" s="175">
        <v>0</v>
      </c>
      <c r="G73" s="176">
        <f t="shared" si="0"/>
        <v>0</v>
      </c>
      <c r="O73" s="170">
        <v>2</v>
      </c>
      <c r="AA73" s="146">
        <v>8</v>
      </c>
      <c r="AB73" s="146">
        <v>0</v>
      </c>
      <c r="AC73" s="146">
        <v>3</v>
      </c>
      <c r="AZ73" s="146">
        <v>1</v>
      </c>
      <c r="BA73" s="146">
        <f t="shared" si="1"/>
        <v>0</v>
      </c>
      <c r="BB73" s="146">
        <f t="shared" si="2"/>
        <v>0</v>
      </c>
      <c r="BC73" s="146">
        <f t="shared" si="3"/>
        <v>0</v>
      </c>
      <c r="BD73" s="146">
        <f t="shared" si="4"/>
        <v>0</v>
      </c>
      <c r="BE73" s="146">
        <f t="shared" si="5"/>
        <v>0</v>
      </c>
      <c r="CA73" s="177">
        <v>8</v>
      </c>
      <c r="CB73" s="177">
        <v>0</v>
      </c>
      <c r="CZ73" s="146">
        <v>0</v>
      </c>
    </row>
    <row r="74" spans="1:104" x14ac:dyDescent="0.2">
      <c r="A74" s="171">
        <v>28</v>
      </c>
      <c r="B74" s="172" t="s">
        <v>175</v>
      </c>
      <c r="C74" s="173" t="s">
        <v>176</v>
      </c>
      <c r="D74" s="174" t="s">
        <v>140</v>
      </c>
      <c r="E74" s="175">
        <v>34.417507248</v>
      </c>
      <c r="F74" s="175">
        <v>0</v>
      </c>
      <c r="G74" s="176">
        <f t="shared" si="0"/>
        <v>0</v>
      </c>
      <c r="O74" s="170">
        <v>2</v>
      </c>
      <c r="AA74" s="146">
        <v>8</v>
      </c>
      <c r="AB74" s="146">
        <v>0</v>
      </c>
      <c r="AC74" s="146">
        <v>3</v>
      </c>
      <c r="AZ74" s="146">
        <v>1</v>
      </c>
      <c r="BA74" s="146">
        <f t="shared" si="1"/>
        <v>0</v>
      </c>
      <c r="BB74" s="146">
        <f t="shared" si="2"/>
        <v>0</v>
      </c>
      <c r="BC74" s="146">
        <f t="shared" si="3"/>
        <v>0</v>
      </c>
      <c r="BD74" s="146">
        <f t="shared" si="4"/>
        <v>0</v>
      </c>
      <c r="BE74" s="146">
        <f t="shared" si="5"/>
        <v>0</v>
      </c>
      <c r="CA74" s="177">
        <v>8</v>
      </c>
      <c r="CB74" s="177">
        <v>0</v>
      </c>
      <c r="CZ74" s="146">
        <v>0</v>
      </c>
    </row>
    <row r="75" spans="1:104" x14ac:dyDescent="0.2">
      <c r="A75" s="171">
        <v>29</v>
      </c>
      <c r="B75" s="172" t="s">
        <v>177</v>
      </c>
      <c r="C75" s="173" t="s">
        <v>178</v>
      </c>
      <c r="D75" s="174" t="s">
        <v>140</v>
      </c>
      <c r="E75" s="175">
        <v>206.50504348800001</v>
      </c>
      <c r="F75" s="175">
        <v>0</v>
      </c>
      <c r="G75" s="176">
        <f t="shared" si="0"/>
        <v>0</v>
      </c>
      <c r="O75" s="170">
        <v>2</v>
      </c>
      <c r="AA75" s="146">
        <v>8</v>
      </c>
      <c r="AB75" s="146">
        <v>0</v>
      </c>
      <c r="AC75" s="146">
        <v>3</v>
      </c>
      <c r="AZ75" s="146">
        <v>1</v>
      </c>
      <c r="BA75" s="146">
        <f t="shared" si="1"/>
        <v>0</v>
      </c>
      <c r="BB75" s="146">
        <f t="shared" si="2"/>
        <v>0</v>
      </c>
      <c r="BC75" s="146">
        <f t="shared" si="3"/>
        <v>0</v>
      </c>
      <c r="BD75" s="146">
        <f t="shared" si="4"/>
        <v>0</v>
      </c>
      <c r="BE75" s="146">
        <f t="shared" si="5"/>
        <v>0</v>
      </c>
      <c r="CA75" s="177">
        <v>8</v>
      </c>
      <c r="CB75" s="177">
        <v>0</v>
      </c>
      <c r="CZ75" s="146">
        <v>0</v>
      </c>
    </row>
    <row r="76" spans="1:104" x14ac:dyDescent="0.2">
      <c r="A76" s="171">
        <v>30</v>
      </c>
      <c r="B76" s="172" t="s">
        <v>179</v>
      </c>
      <c r="C76" s="173" t="s">
        <v>180</v>
      </c>
      <c r="D76" s="174" t="s">
        <v>140</v>
      </c>
      <c r="E76" s="175">
        <v>34.417507248</v>
      </c>
      <c r="F76" s="175">
        <v>0</v>
      </c>
      <c r="G76" s="176">
        <f t="shared" si="0"/>
        <v>0</v>
      </c>
      <c r="O76" s="170">
        <v>2</v>
      </c>
      <c r="AA76" s="146">
        <v>8</v>
      </c>
      <c r="AB76" s="146">
        <v>0</v>
      </c>
      <c r="AC76" s="146">
        <v>3</v>
      </c>
      <c r="AZ76" s="146">
        <v>1</v>
      </c>
      <c r="BA76" s="146">
        <f t="shared" si="1"/>
        <v>0</v>
      </c>
      <c r="BB76" s="146">
        <f t="shared" si="2"/>
        <v>0</v>
      </c>
      <c r="BC76" s="146">
        <f t="shared" si="3"/>
        <v>0</v>
      </c>
      <c r="BD76" s="146">
        <f t="shared" si="4"/>
        <v>0</v>
      </c>
      <c r="BE76" s="146">
        <f t="shared" si="5"/>
        <v>0</v>
      </c>
      <c r="CA76" s="177">
        <v>8</v>
      </c>
      <c r="CB76" s="177">
        <v>0</v>
      </c>
      <c r="CZ76" s="146">
        <v>0</v>
      </c>
    </row>
    <row r="77" spans="1:104" x14ac:dyDescent="0.2">
      <c r="A77" s="171">
        <v>31</v>
      </c>
      <c r="B77" s="172" t="s">
        <v>181</v>
      </c>
      <c r="C77" s="173" t="s">
        <v>182</v>
      </c>
      <c r="D77" s="174" t="s">
        <v>140</v>
      </c>
      <c r="E77" s="175">
        <v>34.417507248</v>
      </c>
      <c r="F77" s="175">
        <v>0</v>
      </c>
      <c r="G77" s="176">
        <f t="shared" si="0"/>
        <v>0</v>
      </c>
      <c r="O77" s="170">
        <v>2</v>
      </c>
      <c r="AA77" s="146">
        <v>8</v>
      </c>
      <c r="AB77" s="146">
        <v>0</v>
      </c>
      <c r="AC77" s="146">
        <v>3</v>
      </c>
      <c r="AZ77" s="146">
        <v>1</v>
      </c>
      <c r="BA77" s="146">
        <f t="shared" si="1"/>
        <v>0</v>
      </c>
      <c r="BB77" s="146">
        <f t="shared" si="2"/>
        <v>0</v>
      </c>
      <c r="BC77" s="146">
        <f t="shared" si="3"/>
        <v>0</v>
      </c>
      <c r="BD77" s="146">
        <f t="shared" si="4"/>
        <v>0</v>
      </c>
      <c r="BE77" s="146">
        <f t="shared" si="5"/>
        <v>0</v>
      </c>
      <c r="CA77" s="177">
        <v>8</v>
      </c>
      <c r="CB77" s="177">
        <v>0</v>
      </c>
      <c r="CZ77" s="146">
        <v>0</v>
      </c>
    </row>
    <row r="78" spans="1:104" x14ac:dyDescent="0.2">
      <c r="A78" s="171">
        <v>32</v>
      </c>
      <c r="B78" s="172" t="s">
        <v>183</v>
      </c>
      <c r="C78" s="173" t="s">
        <v>184</v>
      </c>
      <c r="D78" s="174" t="s">
        <v>140</v>
      </c>
      <c r="E78" s="175">
        <v>34.417507248</v>
      </c>
      <c r="F78" s="175">
        <v>0</v>
      </c>
      <c r="G78" s="176">
        <f t="shared" si="0"/>
        <v>0</v>
      </c>
      <c r="O78" s="170">
        <v>2</v>
      </c>
      <c r="AA78" s="146">
        <v>8</v>
      </c>
      <c r="AB78" s="146">
        <v>0</v>
      </c>
      <c r="AC78" s="146">
        <v>3</v>
      </c>
      <c r="AZ78" s="146">
        <v>1</v>
      </c>
      <c r="BA78" s="146">
        <f t="shared" si="1"/>
        <v>0</v>
      </c>
      <c r="BB78" s="146">
        <f t="shared" si="2"/>
        <v>0</v>
      </c>
      <c r="BC78" s="146">
        <f t="shared" si="3"/>
        <v>0</v>
      </c>
      <c r="BD78" s="146">
        <f t="shared" si="4"/>
        <v>0</v>
      </c>
      <c r="BE78" s="146">
        <f t="shared" si="5"/>
        <v>0</v>
      </c>
      <c r="CA78" s="177">
        <v>8</v>
      </c>
      <c r="CB78" s="177">
        <v>0</v>
      </c>
      <c r="CZ78" s="146">
        <v>0</v>
      </c>
    </row>
    <row r="79" spans="1:104" x14ac:dyDescent="0.2">
      <c r="A79" s="184"/>
      <c r="B79" s="185" t="s">
        <v>76</v>
      </c>
      <c r="C79" s="186" t="str">
        <f>CONCATENATE(B71," ",C71)</f>
        <v>D96 Přesuny suti a vybouraných hmot</v>
      </c>
      <c r="D79" s="187"/>
      <c r="E79" s="188"/>
      <c r="F79" s="189"/>
      <c r="G79" s="190">
        <f>SUM(G71:G78)</f>
        <v>0</v>
      </c>
      <c r="O79" s="170">
        <v>4</v>
      </c>
      <c r="BA79" s="191">
        <f>SUM(BA71:BA78)</f>
        <v>0</v>
      </c>
      <c r="BB79" s="191">
        <f>SUM(BB71:BB78)</f>
        <v>0</v>
      </c>
      <c r="BC79" s="191">
        <f>SUM(BC71:BC78)</f>
        <v>0</v>
      </c>
      <c r="BD79" s="191">
        <f>SUM(BD71:BD78)</f>
        <v>0</v>
      </c>
      <c r="BE79" s="191">
        <f>SUM(BE71:BE78)</f>
        <v>0</v>
      </c>
    </row>
    <row r="80" spans="1:104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A103" s="192"/>
      <c r="B103" s="192"/>
      <c r="C103" s="192"/>
      <c r="D103" s="192"/>
      <c r="E103" s="192"/>
      <c r="F103" s="192"/>
      <c r="G103" s="192"/>
    </row>
    <row r="104" spans="1:7" x14ac:dyDescent="0.2">
      <c r="A104" s="192"/>
      <c r="B104" s="192"/>
      <c r="C104" s="192"/>
      <c r="D104" s="192"/>
      <c r="E104" s="192"/>
      <c r="F104" s="192"/>
      <c r="G104" s="192"/>
    </row>
    <row r="105" spans="1:7" x14ac:dyDescent="0.2">
      <c r="A105" s="192"/>
      <c r="B105" s="192"/>
      <c r="C105" s="192"/>
      <c r="D105" s="192"/>
      <c r="E105" s="192"/>
      <c r="F105" s="192"/>
      <c r="G105" s="192"/>
    </row>
    <row r="106" spans="1:7" x14ac:dyDescent="0.2">
      <c r="A106" s="192"/>
      <c r="B106" s="192"/>
      <c r="C106" s="192"/>
      <c r="D106" s="192"/>
      <c r="E106" s="192"/>
      <c r="F106" s="192"/>
      <c r="G106" s="192"/>
    </row>
    <row r="107" spans="1:7" x14ac:dyDescent="0.2">
      <c r="E107" s="146"/>
    </row>
    <row r="108" spans="1:7" x14ac:dyDescent="0.2">
      <c r="E108" s="146"/>
    </row>
    <row r="109" spans="1:7" x14ac:dyDescent="0.2">
      <c r="E109" s="146"/>
    </row>
    <row r="110" spans="1:7" x14ac:dyDescent="0.2">
      <c r="E110" s="146"/>
    </row>
    <row r="111" spans="1:7" x14ac:dyDescent="0.2">
      <c r="E111" s="146"/>
    </row>
    <row r="112" spans="1:7" x14ac:dyDescent="0.2">
      <c r="E112" s="146"/>
    </row>
    <row r="113" spans="5:5" x14ac:dyDescent="0.2">
      <c r="E113" s="146"/>
    </row>
    <row r="114" spans="5:5" x14ac:dyDescent="0.2">
      <c r="E114" s="146"/>
    </row>
    <row r="115" spans="5:5" x14ac:dyDescent="0.2">
      <c r="E115" s="146"/>
    </row>
    <row r="116" spans="5:5" x14ac:dyDescent="0.2">
      <c r="E116" s="146"/>
    </row>
    <row r="117" spans="5:5" x14ac:dyDescent="0.2">
      <c r="E117" s="146"/>
    </row>
    <row r="118" spans="5:5" x14ac:dyDescent="0.2">
      <c r="E118" s="146"/>
    </row>
    <row r="119" spans="5:5" x14ac:dyDescent="0.2">
      <c r="E119" s="146"/>
    </row>
    <row r="120" spans="5:5" x14ac:dyDescent="0.2">
      <c r="E120" s="146"/>
    </row>
    <row r="121" spans="5:5" x14ac:dyDescent="0.2">
      <c r="E121" s="146"/>
    </row>
    <row r="122" spans="5:5" x14ac:dyDescent="0.2">
      <c r="E122" s="146"/>
    </row>
    <row r="123" spans="5:5" x14ac:dyDescent="0.2">
      <c r="E123" s="146"/>
    </row>
    <row r="124" spans="5:5" x14ac:dyDescent="0.2">
      <c r="E124" s="146"/>
    </row>
    <row r="125" spans="5:5" x14ac:dyDescent="0.2">
      <c r="E125" s="146"/>
    </row>
    <row r="126" spans="5:5" x14ac:dyDescent="0.2">
      <c r="E126" s="146"/>
    </row>
    <row r="127" spans="5:5" x14ac:dyDescent="0.2">
      <c r="E127" s="146"/>
    </row>
    <row r="128" spans="5:5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A138" s="193"/>
      <c r="B138" s="193"/>
    </row>
    <row r="139" spans="1:7" x14ac:dyDescent="0.2">
      <c r="A139" s="192"/>
      <c r="B139" s="192"/>
      <c r="C139" s="195"/>
      <c r="D139" s="195"/>
      <c r="E139" s="196"/>
      <c r="F139" s="195"/>
      <c r="G139" s="197"/>
    </row>
    <row r="140" spans="1:7" x14ac:dyDescent="0.2">
      <c r="A140" s="198"/>
      <c r="B140" s="198"/>
      <c r="C140" s="192"/>
      <c r="D140" s="192"/>
      <c r="E140" s="199"/>
      <c r="F140" s="192"/>
      <c r="G140" s="192"/>
    </row>
    <row r="141" spans="1:7" x14ac:dyDescent="0.2">
      <c r="A141" s="192"/>
      <c r="B141" s="192"/>
      <c r="C141" s="192"/>
      <c r="D141" s="192"/>
      <c r="E141" s="199"/>
      <c r="F141" s="192"/>
      <c r="G141" s="192"/>
    </row>
    <row r="142" spans="1:7" x14ac:dyDescent="0.2">
      <c r="A142" s="192"/>
      <c r="B142" s="192"/>
      <c r="C142" s="192"/>
      <c r="D142" s="192"/>
      <c r="E142" s="199"/>
      <c r="F142" s="192"/>
      <c r="G142" s="192"/>
    </row>
    <row r="143" spans="1:7" x14ac:dyDescent="0.2">
      <c r="A143" s="192"/>
      <c r="B143" s="192"/>
      <c r="C143" s="192"/>
      <c r="D143" s="192"/>
      <c r="E143" s="199"/>
      <c r="F143" s="192"/>
      <c r="G143" s="192"/>
    </row>
    <row r="144" spans="1:7" x14ac:dyDescent="0.2">
      <c r="A144" s="192"/>
      <c r="B144" s="192"/>
      <c r="C144" s="192"/>
      <c r="D144" s="192"/>
      <c r="E144" s="199"/>
      <c r="F144" s="192"/>
      <c r="G144" s="192"/>
    </row>
    <row r="145" spans="1:7" x14ac:dyDescent="0.2">
      <c r="A145" s="192"/>
      <c r="B145" s="192"/>
      <c r="C145" s="192"/>
      <c r="D145" s="192"/>
      <c r="E145" s="199"/>
      <c r="F145" s="192"/>
      <c r="G145" s="192"/>
    </row>
    <row r="146" spans="1:7" x14ac:dyDescent="0.2">
      <c r="A146" s="192"/>
      <c r="B146" s="192"/>
      <c r="C146" s="192"/>
      <c r="D146" s="192"/>
      <c r="E146" s="199"/>
      <c r="F146" s="192"/>
      <c r="G146" s="192"/>
    </row>
    <row r="147" spans="1:7" x14ac:dyDescent="0.2">
      <c r="A147" s="192"/>
      <c r="B147" s="192"/>
      <c r="C147" s="192"/>
      <c r="D147" s="192"/>
      <c r="E147" s="199"/>
      <c r="F147" s="192"/>
      <c r="G147" s="192"/>
    </row>
    <row r="148" spans="1:7" x14ac:dyDescent="0.2">
      <c r="A148" s="192"/>
      <c r="B148" s="192"/>
      <c r="C148" s="192"/>
      <c r="D148" s="192"/>
      <c r="E148" s="199"/>
      <c r="F148" s="192"/>
      <c r="G148" s="192"/>
    </row>
    <row r="149" spans="1:7" x14ac:dyDescent="0.2">
      <c r="A149" s="192"/>
      <c r="B149" s="192"/>
      <c r="C149" s="192"/>
      <c r="D149" s="192"/>
      <c r="E149" s="199"/>
      <c r="F149" s="192"/>
      <c r="G149" s="192"/>
    </row>
    <row r="150" spans="1:7" x14ac:dyDescent="0.2">
      <c r="A150" s="192"/>
      <c r="B150" s="192"/>
      <c r="C150" s="192"/>
      <c r="D150" s="192"/>
      <c r="E150" s="199"/>
      <c r="F150" s="192"/>
      <c r="G150" s="192"/>
    </row>
    <row r="151" spans="1:7" x14ac:dyDescent="0.2">
      <c r="A151" s="192"/>
      <c r="B151" s="192"/>
      <c r="C151" s="192"/>
      <c r="D151" s="192"/>
      <c r="E151" s="199"/>
      <c r="F151" s="192"/>
      <c r="G151" s="192"/>
    </row>
    <row r="152" spans="1:7" x14ac:dyDescent="0.2">
      <c r="A152" s="192"/>
      <c r="B152" s="192"/>
      <c r="C152" s="192"/>
      <c r="D152" s="192"/>
      <c r="E152" s="199"/>
      <c r="F152" s="192"/>
      <c r="G152" s="192"/>
    </row>
  </sheetData>
  <mergeCells count="23">
    <mergeCell ref="C59:D59"/>
    <mergeCell ref="C61:D61"/>
    <mergeCell ref="C63:D63"/>
    <mergeCell ref="C65:D65"/>
    <mergeCell ref="C52:D52"/>
    <mergeCell ref="C54:D54"/>
    <mergeCell ref="C40:D40"/>
    <mergeCell ref="C41:D41"/>
    <mergeCell ref="C45:D45"/>
    <mergeCell ref="C28:D28"/>
    <mergeCell ref="C30:D30"/>
    <mergeCell ref="C32:D32"/>
    <mergeCell ref="C34:D34"/>
    <mergeCell ref="C36:D36"/>
    <mergeCell ref="C38:D38"/>
    <mergeCell ref="C15:D15"/>
    <mergeCell ref="C16:D16"/>
    <mergeCell ref="A1:G1"/>
    <mergeCell ref="A3:B3"/>
    <mergeCell ref="A4:B4"/>
    <mergeCell ref="E4:G4"/>
    <mergeCell ref="C9:D9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Jan</cp:lastModifiedBy>
  <dcterms:created xsi:type="dcterms:W3CDTF">2017-05-29T15:35:43Z</dcterms:created>
  <dcterms:modified xsi:type="dcterms:W3CDTF">2017-05-30T07:33:54Z</dcterms:modified>
</cp:coreProperties>
</file>